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5" yWindow="45" windowWidth="19080" windowHeight="8955" activeTab="6"/>
  </bookViews>
  <sheets>
    <sheet name="Anamnesi" sheetId="12" r:id="rId1"/>
    <sheet name="TAS-20" sheetId="5" r:id="rId2"/>
    <sheet name="SCL-90-R" sheetId="7" r:id="rId3"/>
    <sheet name="Salute" sheetId="8" r:id="rId4"/>
    <sheet name="Dati" sheetId="13" r:id="rId5"/>
    <sheet name="Profilo" sheetId="15" r:id="rId6"/>
    <sheet name="Indice" sheetId="16" r:id="rId7"/>
  </sheets>
  <calcPr calcId="125725"/>
</workbook>
</file>

<file path=xl/calcChain.xml><?xml version="1.0" encoding="utf-8"?>
<calcChain xmlns="http://schemas.openxmlformats.org/spreadsheetml/2006/main">
  <c r="J24" i="16"/>
  <c r="J23"/>
  <c r="C2" i="13"/>
  <c r="E5" i="16" s="1"/>
  <c r="GR2" i="13"/>
  <c r="GQ2"/>
  <c r="GP2"/>
  <c r="GO2"/>
  <c r="GN2"/>
  <c r="GM2"/>
  <c r="GL2"/>
  <c r="GK2"/>
  <c r="GJ2"/>
  <c r="GI2"/>
  <c r="GH2"/>
  <c r="GG2"/>
  <c r="GF2"/>
  <c r="GE2"/>
  <c r="GD2"/>
  <c r="GC2"/>
  <c r="GB2"/>
  <c r="GA2"/>
  <c r="FZ2"/>
  <c r="FY2"/>
  <c r="EK2"/>
  <c r="EJ2"/>
  <c r="EI2"/>
  <c r="EH2"/>
  <c r="EG2"/>
  <c r="EF2"/>
  <c r="EE2"/>
  <c r="ED2"/>
  <c r="EC2"/>
  <c r="EB2"/>
  <c r="EA2"/>
  <c r="DZ2"/>
  <c r="DY2"/>
  <c r="DX2"/>
  <c r="DW2"/>
  <c r="DV2"/>
  <c r="DU2"/>
  <c r="DT2"/>
  <c r="DS2"/>
  <c r="DR2"/>
  <c r="DQ2"/>
  <c r="DP2"/>
  <c r="DO2"/>
  <c r="DN2"/>
  <c r="DM2"/>
  <c r="DL2"/>
  <c r="DK2"/>
  <c r="DJ2"/>
  <c r="DI2"/>
  <c r="DH2"/>
  <c r="DG2"/>
  <c r="DF2"/>
  <c r="DE2"/>
  <c r="DD2"/>
  <c r="DC2"/>
  <c r="DB2"/>
  <c r="DA2"/>
  <c r="CZ2"/>
  <c r="CY2"/>
  <c r="CX2"/>
  <c r="CW2"/>
  <c r="CV2"/>
  <c r="CU2"/>
  <c r="CT2"/>
  <c r="CS2"/>
  <c r="CR2"/>
  <c r="CQ2"/>
  <c r="CP2"/>
  <c r="CO2"/>
  <c r="CN2"/>
  <c r="EV2" s="1"/>
  <c r="CM2"/>
  <c r="CL2"/>
  <c r="CK2"/>
  <c r="CJ2"/>
  <c r="CI2"/>
  <c r="CH2"/>
  <c r="CG2"/>
  <c r="CF2"/>
  <c r="CE2"/>
  <c r="CD2"/>
  <c r="CC2"/>
  <c r="CB2"/>
  <c r="CA2"/>
  <c r="BZ2"/>
  <c r="BY2"/>
  <c r="BX2"/>
  <c r="BW2"/>
  <c r="BV2"/>
  <c r="BU2"/>
  <c r="BT2"/>
  <c r="BS2"/>
  <c r="BR2"/>
  <c r="BQ2"/>
  <c r="BP2"/>
  <c r="FC2" s="1"/>
  <c r="BO2"/>
  <c r="FT2" s="1"/>
  <c r="BN2"/>
  <c r="BM2"/>
  <c r="EZ2" s="1"/>
  <c r="BL2"/>
  <c r="BK2"/>
  <c r="BJ2"/>
  <c r="BI2"/>
  <c r="BH2"/>
  <c r="ER2" s="1"/>
  <c r="BG2"/>
  <c r="FP2" s="1"/>
  <c r="BF2"/>
  <c r="BE2"/>
  <c r="BD2"/>
  <c r="BC2"/>
  <c r="BB2"/>
  <c r="BA2"/>
  <c r="AZ2"/>
  <c r="EN2" s="1"/>
  <c r="AM2"/>
  <c r="AL2"/>
  <c r="AK2"/>
  <c r="AJ2"/>
  <c r="AI2"/>
  <c r="AH2"/>
  <c r="AG2"/>
  <c r="AF2"/>
  <c r="AE2"/>
  <c r="AD2"/>
  <c r="AC2"/>
  <c r="AB2"/>
  <c r="AA2"/>
  <c r="Z2"/>
  <c r="Y2"/>
  <c r="X2"/>
  <c r="AU2" s="1"/>
  <c r="W2"/>
  <c r="AR2" s="1"/>
  <c r="V2"/>
  <c r="U2"/>
  <c r="T2"/>
  <c r="R2"/>
  <c r="Q2"/>
  <c r="P2"/>
  <c r="O2"/>
  <c r="N2"/>
  <c r="M2"/>
  <c r="L2"/>
  <c r="K2"/>
  <c r="J2"/>
  <c r="I2"/>
  <c r="H2"/>
  <c r="F2"/>
  <c r="G2" s="1"/>
  <c r="E2"/>
  <c r="D2"/>
  <c r="E10" i="15" s="1"/>
  <c r="B2" i="13"/>
  <c r="G10" i="15" s="1"/>
  <c r="A2" i="13"/>
  <c r="A10" i="15" s="1"/>
  <c r="E6" i="16"/>
  <c r="EY2" i="13" l="1"/>
  <c r="FA2" s="1"/>
  <c r="FB2" s="1"/>
  <c r="D40" i="15" s="1"/>
  <c r="G6" i="16"/>
  <c r="FL2" i="13"/>
  <c r="FS2"/>
  <c r="AS2"/>
  <c r="AT2" s="1"/>
  <c r="FW2"/>
  <c r="D46" i="15" s="1"/>
  <c r="FG2" i="13"/>
  <c r="EQ2"/>
  <c r="ES2" s="1"/>
  <c r="ET2" s="1"/>
  <c r="AO2"/>
  <c r="AQ2" s="1"/>
  <c r="FU2"/>
  <c r="FV2" s="1"/>
  <c r="A6" i="16"/>
  <c r="AP2" i="13"/>
  <c r="AV2"/>
  <c r="AW2" s="1"/>
  <c r="EM2"/>
  <c r="EO2" s="1"/>
  <c r="EP2" s="1"/>
  <c r="FD2"/>
  <c r="FE2" s="1"/>
  <c r="FF2" s="1"/>
  <c r="FH2"/>
  <c r="E9" i="15"/>
  <c r="FK2" i="13"/>
  <c r="EU2"/>
  <c r="EW2" s="1"/>
  <c r="EX2" s="1"/>
  <c r="FO2"/>
  <c r="FQ2" s="1"/>
  <c r="FR2" s="1"/>
  <c r="FI2" l="1"/>
  <c r="FJ2" s="1"/>
  <c r="E22" i="16" s="1"/>
  <c r="E13"/>
  <c r="E17" i="15"/>
  <c r="FM2" i="13"/>
  <c r="FN2" s="1"/>
  <c r="E23" i="16" s="1"/>
  <c r="J20"/>
  <c r="E20"/>
  <c r="E18" i="15"/>
  <c r="E14" i="16"/>
  <c r="D42" i="15"/>
  <c r="E21" i="16"/>
  <c r="D41" i="15"/>
  <c r="J21" i="16"/>
  <c r="E19"/>
  <c r="J19"/>
  <c r="D39" i="15"/>
  <c r="E24" i="16"/>
  <c r="D44" i="15"/>
  <c r="E18" i="16"/>
  <c r="D38" i="15"/>
  <c r="J18" i="16"/>
  <c r="D37" i="15"/>
  <c r="E17" i="16"/>
  <c r="J17"/>
  <c r="E25"/>
  <c r="J25"/>
  <c r="D45" i="15"/>
  <c r="E16"/>
  <c r="AX2" i="13"/>
  <c r="J13" i="16" s="1"/>
  <c r="E12"/>
  <c r="J22" l="1"/>
  <c r="D34" s="1"/>
  <c r="D43" i="15"/>
  <c r="E19"/>
  <c r="D33" i="16" l="1"/>
  <c r="D32" s="1"/>
</calcChain>
</file>

<file path=xl/sharedStrings.xml><?xml version="1.0" encoding="utf-8"?>
<sst xmlns="http://schemas.openxmlformats.org/spreadsheetml/2006/main" count="535" uniqueCount="453">
  <si>
    <t>Scorrere con la rotellina del mouse o con le frecce del tastierino numerico per giungere alla fine della pagina</t>
  </si>
  <si>
    <t>Sono spesso confuso/a circa le emozioni che provo</t>
  </si>
  <si>
    <t>Mi è difficile trovare le parole giuste per esprimere i miei sentimenti</t>
  </si>
  <si>
    <t>Provo delle sensazioni fisiche che neanche i medici capiscono</t>
  </si>
  <si>
    <t>Riesco facilmente a descrivere i miei sentimenti</t>
  </si>
  <si>
    <t>Preferisco approfondire i problemi piuttosto che descriverli semplicemente</t>
  </si>
  <si>
    <t>Quando sono sconvolto/a non so se sono triste, spaventato/a o arrabiato/a</t>
  </si>
  <si>
    <t>Sono spesso disorientato dalle sensazioni che provo nel mio corpo</t>
  </si>
  <si>
    <t>Preferisco lasciare che le cose seguano il loro corso piuttosto che capire perché sono andate in quel modo</t>
  </si>
  <si>
    <t>Provo sentimenti che non riesco proprio ad identificare</t>
  </si>
  <si>
    <t>E’ essenziale conoscere le proprie emozioni</t>
  </si>
  <si>
    <t>Mi è difficile descrivere ciò che provo per gli altri</t>
  </si>
  <si>
    <t>Gli altri mi chiedono di parlare di più dei miei sentimenti</t>
  </si>
  <si>
    <t>Non capisco cosa stia accadendo dentro di me</t>
  </si>
  <si>
    <t>Spesso non so perché mi arrabbio</t>
  </si>
  <si>
    <t>Con le persone preferisco parlare di cose di tutti i giorni piuttosto che delle loro emozioni</t>
  </si>
  <si>
    <t>Preferisco vedere spettacoli leggeri, piuttosto che spettacoli a sfondo psicologico</t>
  </si>
  <si>
    <t>Mi è difficile rivelare i miei sentimenti più profondi anche ad amici più intimi</t>
  </si>
  <si>
    <t>Riesco a sentirmi vicino ad una persona, anche se ci capita di stare in silenzio</t>
  </si>
  <si>
    <t>Trovo che l’esame dei miei sentimenti mi serve a risolvere i miei problemi personali</t>
  </si>
  <si>
    <t>Cercare significati nascosti in films o commedie distoglie dal piacere dello spettacolo</t>
  </si>
  <si>
    <t>TAS-20</t>
  </si>
  <si>
    <t>TORONTO ALEXITHYMIA SCALE</t>
  </si>
  <si>
    <r>
      <t xml:space="preserve">Seguendo le istruzioni sottoelencate indichi quanto è d’accordo o no con ciascuna delle seguenti affermazioni digitando </t>
    </r>
    <r>
      <rPr>
        <b/>
        <sz val="10"/>
        <rFont val="Arial"/>
        <family val="2"/>
      </rPr>
      <t>un numero da 1 a 5</t>
    </r>
    <r>
      <rPr>
        <sz val="10"/>
        <rFont val="Arial"/>
      </rPr>
      <t>.</t>
    </r>
  </si>
  <si>
    <t>1 = NON SONO PER NIENTE D’ACCORDO</t>
  </si>
  <si>
    <t>2 = NON SONO MOLTO D’ACCORDO</t>
  </si>
  <si>
    <t>3 = NON SONO NE’ D’ACCORDO NE’ IN DISACCORDO</t>
  </si>
  <si>
    <t>4 = SONO D’ACCORDO IN PARTE</t>
  </si>
  <si>
    <t xml:space="preserve">5 = SONO COMPLETAMENTE D’ACCORDO </t>
  </si>
  <si>
    <r>
      <t xml:space="preserve">Questo questionario ha </t>
    </r>
    <r>
      <rPr>
        <b/>
        <sz val="10"/>
        <rFont val="Arial"/>
        <family val="2"/>
      </rPr>
      <t>20</t>
    </r>
    <r>
      <rPr>
        <sz val="10"/>
        <rFont val="Arial"/>
      </rPr>
      <t xml:space="preserve"> affermazioni</t>
    </r>
  </si>
  <si>
    <t>SCL-90-R</t>
  </si>
  <si>
    <t>SIMPTOM CHECKLIST - REVISED</t>
  </si>
  <si>
    <r>
      <t xml:space="preserve">Questo questionario ha </t>
    </r>
    <r>
      <rPr>
        <b/>
        <sz val="10"/>
        <rFont val="Arial"/>
        <family val="2"/>
      </rPr>
      <t>90</t>
    </r>
    <r>
      <rPr>
        <sz val="10"/>
        <rFont val="Arial"/>
      </rPr>
      <t xml:space="preserve"> affermazioni</t>
    </r>
  </si>
  <si>
    <r>
      <t xml:space="preserve">Nella lista che segue sono elencati problemi e disturbi che le persone spesso hanno. La legga attentamente e cerchi di ricordare quanto ne ha sofferto </t>
    </r>
    <r>
      <rPr>
        <u/>
        <sz val="10"/>
        <rFont val="Arial"/>
        <family val="2"/>
      </rPr>
      <t>nella scorsa settimana</t>
    </r>
    <r>
      <rPr>
        <sz val="10"/>
        <rFont val="Arial"/>
        <family val="2"/>
      </rPr>
      <t xml:space="preserve">. Seguendo le istruzioni sottoelencate indichi quanto ne ha sofferto digitando </t>
    </r>
    <r>
      <rPr>
        <b/>
        <sz val="10"/>
        <rFont val="Arial"/>
        <family val="2"/>
      </rPr>
      <t>un numero da 0 a 4</t>
    </r>
    <r>
      <rPr>
        <sz val="10"/>
        <rFont val="Arial"/>
      </rPr>
      <t>.</t>
    </r>
  </si>
  <si>
    <t>0 = PER NIENTE</t>
  </si>
  <si>
    <t>1 = POCO</t>
  </si>
  <si>
    <t>2 = MODERATAMENTE</t>
  </si>
  <si>
    <t>3 = MOLTO</t>
  </si>
  <si>
    <t>4 = MOLTISSIMO</t>
  </si>
  <si>
    <t>Mal di testa</t>
  </si>
  <si>
    <t>Nervosismo o agitazione interna</t>
  </si>
  <si>
    <t>Incapacità a scacciare pensieri o parole indesiderate</t>
  </si>
  <si>
    <t>Svenimenti o di vertigini</t>
  </si>
  <si>
    <t>Perdita dell’interesse o di desiderio sessuale</t>
  </si>
  <si>
    <t>Tendenza a criticare gli altri</t>
  </si>
  <si>
    <t>Qualcuno controlla il suo pensiero</t>
  </si>
  <si>
    <t>Convinzione che gli altri siano responsabili dei tuoi disturbi</t>
  </si>
  <si>
    <t>Difficoltà a ricordare le cose</t>
  </si>
  <si>
    <t>Preoccupato di essere trascurato nel fare le cose</t>
  </si>
  <si>
    <t xml:space="preserve">Arrabbiarsi o irritarsi facilmente </t>
  </si>
  <si>
    <t>Dolori al cuore o al petto</t>
  </si>
  <si>
    <t>Avere paura in spazi aperti o per strada</t>
  </si>
  <si>
    <t>Sentirsi debole o fiacco</t>
  </si>
  <si>
    <t>Idee di toglierti la vita</t>
  </si>
  <si>
    <t>Sentire voci che gli altri non sentono</t>
  </si>
  <si>
    <t>Tremori</t>
  </si>
  <si>
    <t>Mancanza di fiducia negli altri</t>
  </si>
  <si>
    <t>Scarso appetito</t>
  </si>
  <si>
    <t>Facili crisi di pianto</t>
  </si>
  <si>
    <t>Sentirsi intimidito nei confronti dell’altro sesso</t>
  </si>
  <si>
    <t>Sentirsi in una trappola da cui non si riesce ad uscire</t>
  </si>
  <si>
    <t>Paure improvvise, senza apparente motivo</t>
  </si>
  <si>
    <t>Scatti di rabbia incontrollata</t>
  </si>
  <si>
    <t>Paura di uscire da solo</t>
  </si>
  <si>
    <t>Rimproverarsi molto per qualcosa</t>
  </si>
  <si>
    <t>Dolori alla schiena</t>
  </si>
  <si>
    <t>Incapace di portare a termine le cose</t>
  </si>
  <si>
    <t>Sentirsi solo</t>
  </si>
  <si>
    <t>Sentirsi giù di morale</t>
  </si>
  <si>
    <t>Preoccuparsi eccessivamente per qualsiasi cosa</t>
  </si>
  <si>
    <t>Mancanza di interesse nelle cose</t>
  </si>
  <si>
    <t>Senso di paura costante</t>
  </si>
  <si>
    <t>Sentirsi facilmente ferito o offeso</t>
  </si>
  <si>
    <t>Gli altri percepiscono i suoi pensieri</t>
  </si>
  <si>
    <t xml:space="preserve">Sensazione che gli altri non la capiscano </t>
  </si>
  <si>
    <t xml:space="preserve">Sensazione di essere antipatico alle persone </t>
  </si>
  <si>
    <t>Fare le cose lentamente per essere sicuro di farle bene</t>
  </si>
  <si>
    <t>Palpitazioni o sentirti il cuore in gola</t>
  </si>
  <si>
    <t>Senso di nausea o mal di stomaco</t>
  </si>
  <si>
    <t>Sentirsi inferiori agli altri</t>
  </si>
  <si>
    <t>Dolori muscolari</t>
  </si>
  <si>
    <t>Sensazione che gli altri la guardino o parlino di lei</t>
  </si>
  <si>
    <t>Difficoltà ad addormentarti</t>
  </si>
  <si>
    <t>Bisogno di controllare ripetutamente ciò che fa</t>
  </si>
  <si>
    <t>Difficoltà a prendere decisioni</t>
  </si>
  <si>
    <t>Paura di viaggiare in autobus o in treno</t>
  </si>
  <si>
    <t>Sentirti senza fiato</t>
  </si>
  <si>
    <t>Vampate di calore o brividi di freddo</t>
  </si>
  <si>
    <t>Evitare oggetti, luoghi o attività che la spaventano</t>
  </si>
  <si>
    <t>Senso di vuoto nella testa</t>
  </si>
  <si>
    <t>Torpore o formicolio in alcune parti del corpo</t>
  </si>
  <si>
    <t>Nodo alla gola</t>
  </si>
  <si>
    <t>Pensare al futuro senza speranza</t>
  </si>
  <si>
    <t>Difficoltà a concentrarsi</t>
  </si>
  <si>
    <t>Sentirti teso o sulle spine</t>
  </si>
  <si>
    <t>Debolezza in qualche parte del corpo</t>
  </si>
  <si>
    <t>Pesantezza alle braccia o alle gambe</t>
  </si>
  <si>
    <t>Idee di morte</t>
  </si>
  <si>
    <t>Mangiare troppo</t>
  </si>
  <si>
    <t>Fastidio quando la gente la guarda o parla di lei</t>
  </si>
  <si>
    <t>Avere pensieri che sente estranei</t>
  </si>
  <si>
    <t>Sentire l’impulso di colpire o far del male a qualcuno</t>
  </si>
  <si>
    <t>Svegliarsi presto senza riuscire più ad addormentarsi</t>
  </si>
  <si>
    <t>Bisogno di ripetere le azioni (contare, lavarsi, ecc.)</t>
  </si>
  <si>
    <t>Sonno inquieto o disturbato</t>
  </si>
  <si>
    <t>Impulso di rompere gli oggetti</t>
  </si>
  <si>
    <t>Avere idee o convinzioni che gli altri non condividono</t>
  </si>
  <si>
    <t>Sentirti molto imbarazzato in presenza degli altri</t>
  </si>
  <si>
    <t>Sentirti a disagio nella folla (negozi, cinema ecc.)</t>
  </si>
  <si>
    <t>Sensazione che tutto quello che fa è uno sforzo</t>
  </si>
  <si>
    <t>Momenti di terrore o di panico</t>
  </si>
  <si>
    <t>Disagio quando mangia o beve in presenza degli altri</t>
  </si>
  <si>
    <t>Avere frequenti litigi con le persone</t>
  </si>
  <si>
    <t>Essere a disagio quando è solo</t>
  </si>
  <si>
    <t>Convinzione che gli altri non la apprezzino</t>
  </si>
  <si>
    <t>Sentirti solo e triste anche se sta in compagnia</t>
  </si>
  <si>
    <t>Sentirsi irrequieto tanto da non poter star fermo</t>
  </si>
  <si>
    <t>Sentirsi inutile</t>
  </si>
  <si>
    <t>Sensazione che le cose familiari siano estranee o irreali</t>
  </si>
  <si>
    <t>Urlare e scagliare oggetti</t>
  </si>
  <si>
    <t>Avere paura di svenire davanti agli altri</t>
  </si>
  <si>
    <t xml:space="preserve">Sensazione che gli altri approfittino di lei </t>
  </si>
  <si>
    <t>Pensieri sul sesso che la infastidiscono</t>
  </si>
  <si>
    <t>Idea di dovere essere punito per i suoi peccati</t>
  </si>
  <si>
    <t>Sentirsi costretto a portare a termine ciò che ha iniziato</t>
  </si>
  <si>
    <t>Pensare di avere una grave malattia fisica</t>
  </si>
  <si>
    <t>Non sentirsi mai vicino alle altre persone</t>
  </si>
  <si>
    <t>Sentirsi in colpa</t>
  </si>
  <si>
    <t>Sensazione che qualcosa non va nella tua testa</t>
  </si>
  <si>
    <t>Nome e Cognome</t>
  </si>
  <si>
    <t>Data di Oggi</t>
  </si>
  <si>
    <t>Stato Civile</t>
  </si>
  <si>
    <t>Peso Corporeo</t>
  </si>
  <si>
    <t>In kg</t>
  </si>
  <si>
    <t>Anamnesi</t>
  </si>
  <si>
    <t>Inserire nel formato (gg/mm/aa) - (La "/" si ottiene tenendo premuto schift -la freccia rivolta verso l'alto- e il tasto "7")</t>
  </si>
  <si>
    <t>Altezza</t>
  </si>
  <si>
    <t>In cm</t>
  </si>
  <si>
    <t>Inserire "m" per uomo o "f" per donna</t>
  </si>
  <si>
    <t>Genere Sessuale</t>
  </si>
  <si>
    <t>Titolo di Studio</t>
  </si>
  <si>
    <t>Attività Fisica/Sportiva</t>
  </si>
  <si>
    <t>Inserire "si" o "no"</t>
  </si>
  <si>
    <t>Indicare "in minuti" quanto solitamente svolge la/le attività fisica/che durante la settimana (es. 2 ore a settimana, riportare "120")</t>
  </si>
  <si>
    <t>Fumo</t>
  </si>
  <si>
    <t>Indicare mediamente il numero di sigarette al giorno</t>
  </si>
  <si>
    <t>Alcolici</t>
  </si>
  <si>
    <t>Inserire "si" o "no" (indicare "si" se si assume alcol settimanalmente)</t>
  </si>
  <si>
    <t>Se si, quanti bicchieri</t>
  </si>
  <si>
    <t>Se si, quale attività</t>
  </si>
  <si>
    <t>Se si, per quanto tempo</t>
  </si>
  <si>
    <t>Se si, quanto</t>
  </si>
  <si>
    <t>Se si, cosa</t>
  </si>
  <si>
    <t>Indicare mediamente il numero di bicchieri a settimana</t>
  </si>
  <si>
    <t>Eventuali note da comunicare all'equipe:</t>
  </si>
  <si>
    <t>In generale definirebbe il suo stato di salute:</t>
  </si>
  <si>
    <t>In generale definirebbe la sua salute orale:</t>
  </si>
  <si>
    <t>Come giudica il modo in cui si prende cura della sua salute generale?</t>
  </si>
  <si>
    <t>Come giudica il modo in cui si prende cura della sua salute orale?</t>
  </si>
  <si>
    <t>Salute</t>
  </si>
  <si>
    <t>Dolore</t>
  </si>
  <si>
    <t>Nell'ultimo mese, ha avuto dolori al viso, alla mandibola alle tempie, davanti o all'interno dell'orecchio?</t>
  </si>
  <si>
    <t>Quanto tempo fa il dolore facciale è insorto per la prima volta?</t>
  </si>
  <si>
    <t>Indicare il tempo in mesi (es. 5 anni, indicare "60")</t>
  </si>
  <si>
    <t>Il suo dolore facciale è persistente, ricorrente, o si è manifestato solo una volta?</t>
  </si>
  <si>
    <t>Si è mai rivolto/a ad un medico, un dentista, un chiropratico o ad altri professionisti per sofferenza o dolore facciale?</t>
  </si>
  <si>
    <t>Inserire uno dei seguenti numeri: 1 = Eccellente; 2=Molto buono; 3=Buono; 4=Discreto; 5=Cagionevole</t>
  </si>
  <si>
    <t>Inserire uno dei seguenti numeri: 1 = Eccellente; 2=Molto buona; 3=Buona; 4=Discreta; 5=Cagionevole</t>
  </si>
  <si>
    <t>Inserire uno dei seguenti numeri: 1 = Eccellente; 2=Molto buono; 3=Buono; 4=Discreto; 5=Insufficiente</t>
  </si>
  <si>
    <t>Inserire uno dei seguenti numeri: 0=No; 1=Si</t>
  </si>
  <si>
    <t>Inserire uno dei seguenti numeri: 1=Persistente; 2=Ricorrente; 3=Una volta</t>
  </si>
  <si>
    <t>Inserire uno dei seguenti numeri: 1=No; 2=Si, negli ultimi 6 mesi; 3=Si, più di 6 mesi fa</t>
  </si>
  <si>
    <t>In questo momento come giudicherebbe il suo dolore facciale valutato su una scala da 0 a 10, dove 0 corrisponde ad "assenza di dolore" e 10 al "peggiore dolore che possa esistere"?</t>
  </si>
  <si>
    <t>Negli ultimi 6 mesi, quanto intenso è stato il suo peggior dolore valutato su una scala da 0 a 10, dove 0 corrisponde ad "assenza di dolore" e 10 al "peggior dolore che possa esistere"?</t>
  </si>
  <si>
    <t>Parafunzioni</t>
  </si>
  <si>
    <t>Durante il giorno, digrigna o serra i denti?</t>
  </si>
  <si>
    <t>La mattina, al risveglio, riscontra indolenzimento o rigidità della mandibola?</t>
  </si>
  <si>
    <r>
      <t>Se non ha avuto dolore nell'ultimo mese, si prega di ingnorare le domande successive e proseguire direttamente nell'area "</t>
    </r>
    <r>
      <rPr>
        <b/>
        <sz val="10"/>
        <rFont val="Arial"/>
        <family val="2"/>
      </rPr>
      <t>Parafunzioni</t>
    </r>
    <r>
      <rPr>
        <sz val="10"/>
        <rFont val="Arial"/>
        <family val="2"/>
      </rPr>
      <t>" in fondo alla pagina</t>
    </r>
  </si>
  <si>
    <t>Indebolimento della Funzione Mandibolare</t>
  </si>
  <si>
    <r>
      <t xml:space="preserve">Le seguenti affermazioni riguardano le attività e le funzioni della mandibola. Indicare quanta difficoltà incontra nell'effettuare ogni funzione a causa del suo problema digitando </t>
    </r>
    <r>
      <rPr>
        <b/>
        <sz val="10"/>
        <rFont val="Arial"/>
        <family val="2"/>
      </rPr>
      <t>un numero da 1 a 5.</t>
    </r>
  </si>
  <si>
    <t>Attività sociali</t>
  </si>
  <si>
    <t>Parlare</t>
  </si>
  <si>
    <t>Dare un grande morso</t>
  </si>
  <si>
    <t>Attività lavorative</t>
  </si>
  <si>
    <t>Bere</t>
  </si>
  <si>
    <t>Ridere</t>
  </si>
  <si>
    <t>Sbadigliare</t>
  </si>
  <si>
    <t>Baciare</t>
  </si>
  <si>
    <t>1 = NESSUNA</t>
  </si>
  <si>
    <t>2 = POCA</t>
  </si>
  <si>
    <t>3 = POSSIBILE</t>
  </si>
  <si>
    <t>4 = MOLTA</t>
  </si>
  <si>
    <t xml:space="preserve">5 = IMPOSSIBILE </t>
  </si>
  <si>
    <t>Inserire uno dei seguenti numeri: 0= libero; 1=coniugato/convivente; 2=separato/divorziato; 3=vedovo</t>
  </si>
  <si>
    <t>Inserire uno dei seguenti numeri: 1=licenza elementare; 2=licenza media; 3=diploma di maturità; 4=laurea; 5=specializzazione/dottorato</t>
  </si>
  <si>
    <t>Istituto di Scienze Odontostomatologiche &amp; Dipartimento di Psicologia</t>
  </si>
  <si>
    <t>Valutazione Caratteristiche Personali nel Disturbo dell'Articolazione Temporo-Mandibolare</t>
  </si>
  <si>
    <t>Part.</t>
  </si>
  <si>
    <t>Data</t>
  </si>
  <si>
    <t>Sex</t>
  </si>
  <si>
    <t>Peso</t>
  </si>
  <si>
    <t>StaCivi</t>
  </si>
  <si>
    <t>TiStudio</t>
  </si>
  <si>
    <t>AttFisi</t>
  </si>
  <si>
    <t>QAttFisi</t>
  </si>
  <si>
    <t>TAttFisi</t>
  </si>
  <si>
    <t>NumeFumo</t>
  </si>
  <si>
    <t>QAlcoli</t>
  </si>
  <si>
    <t>BicAlco</t>
  </si>
  <si>
    <t>Note</t>
  </si>
  <si>
    <t>BMI</t>
  </si>
  <si>
    <t>TAS1</t>
  </si>
  <si>
    <t>TAS2</t>
  </si>
  <si>
    <t>TAS3</t>
  </si>
  <si>
    <t>TAS4</t>
  </si>
  <si>
    <t>TAS5</t>
  </si>
  <si>
    <t>TAS6</t>
  </si>
  <si>
    <t>TAS7</t>
  </si>
  <si>
    <t>TAS8</t>
  </si>
  <si>
    <t>TAS9</t>
  </si>
  <si>
    <t>TAS10</t>
  </si>
  <si>
    <t>TAS11</t>
  </si>
  <si>
    <t>TAS12</t>
  </si>
  <si>
    <t>TAS13</t>
  </si>
  <si>
    <t>TAS14</t>
  </si>
  <si>
    <t>TAS15</t>
  </si>
  <si>
    <t>TAS16</t>
  </si>
  <si>
    <t>TAS17</t>
  </si>
  <si>
    <t>TAS18</t>
  </si>
  <si>
    <t>TAS19</t>
  </si>
  <si>
    <t>TAS20</t>
  </si>
  <si>
    <t>TASF1</t>
  </si>
  <si>
    <t>TASF1RI</t>
  </si>
  <si>
    <t>TASF1MAN</t>
  </si>
  <si>
    <t>TASF2</t>
  </si>
  <si>
    <t>TASF2MAN</t>
  </si>
  <si>
    <t>TASF2RI</t>
  </si>
  <si>
    <t>TASF3</t>
  </si>
  <si>
    <t>TASF3MAN</t>
  </si>
  <si>
    <t>TASF3RI</t>
  </si>
  <si>
    <t>TASTOT</t>
  </si>
  <si>
    <t>SCL1</t>
  </si>
  <si>
    <t>SCL2</t>
  </si>
  <si>
    <t>SCL3</t>
  </si>
  <si>
    <t>SCL4</t>
  </si>
  <si>
    <t>SCL5</t>
  </si>
  <si>
    <t>SCL6</t>
  </si>
  <si>
    <t>SCL7</t>
  </si>
  <si>
    <t>SCL8</t>
  </si>
  <si>
    <t>SCL9</t>
  </si>
  <si>
    <t>SCL10</t>
  </si>
  <si>
    <t>SCL11</t>
  </si>
  <si>
    <t>SCL12</t>
  </si>
  <si>
    <t>SCL13</t>
  </si>
  <si>
    <t>SCL14</t>
  </si>
  <si>
    <t>SCL15</t>
  </si>
  <si>
    <t>SCL16</t>
  </si>
  <si>
    <t>SCL17</t>
  </si>
  <si>
    <t>SCL18</t>
  </si>
  <si>
    <t>SCL19</t>
  </si>
  <si>
    <t>SCL20</t>
  </si>
  <si>
    <t>SCL21</t>
  </si>
  <si>
    <t>SCL22</t>
  </si>
  <si>
    <t>SCL23</t>
  </si>
  <si>
    <t>SCL24</t>
  </si>
  <si>
    <t>SCL25</t>
  </si>
  <si>
    <t>SCL26</t>
  </si>
  <si>
    <t>SCL27</t>
  </si>
  <si>
    <t>SCL28</t>
  </si>
  <si>
    <t>SCL29</t>
  </si>
  <si>
    <t>SCL30</t>
  </si>
  <si>
    <t>SCL31</t>
  </si>
  <si>
    <t>SCL32</t>
  </si>
  <si>
    <t>SCL33</t>
  </si>
  <si>
    <t>SCL34</t>
  </si>
  <si>
    <t>SCL35</t>
  </si>
  <si>
    <t>SCL36</t>
  </si>
  <si>
    <t>SCL37</t>
  </si>
  <si>
    <t>SCL38</t>
  </si>
  <si>
    <t>SCL39</t>
  </si>
  <si>
    <t>SCL40</t>
  </si>
  <si>
    <t>SCL41</t>
  </si>
  <si>
    <t>SCL42</t>
  </si>
  <si>
    <t>SCL43</t>
  </si>
  <si>
    <t>SCL44</t>
  </si>
  <si>
    <t>SCL45</t>
  </si>
  <si>
    <t>SCL46</t>
  </si>
  <si>
    <t>SCL47</t>
  </si>
  <si>
    <t>SCL48</t>
  </si>
  <si>
    <t>SCL49</t>
  </si>
  <si>
    <t>SCL50</t>
  </si>
  <si>
    <t>SCL51</t>
  </si>
  <si>
    <t>SCL52</t>
  </si>
  <si>
    <t>SCL53</t>
  </si>
  <si>
    <t>SCL54</t>
  </si>
  <si>
    <t>SCL55</t>
  </si>
  <si>
    <t>SCL56</t>
  </si>
  <si>
    <t>SCL57</t>
  </si>
  <si>
    <t>SCL58</t>
  </si>
  <si>
    <t>SCL59</t>
  </si>
  <si>
    <t>SCL60</t>
  </si>
  <si>
    <t>SCL61</t>
  </si>
  <si>
    <t>SCL62</t>
  </si>
  <si>
    <t>SCL63</t>
  </si>
  <si>
    <t>SCL64</t>
  </si>
  <si>
    <t>SCL65</t>
  </si>
  <si>
    <t>SCL66</t>
  </si>
  <si>
    <t>SCL67</t>
  </si>
  <si>
    <t>SCL68</t>
  </si>
  <si>
    <t>SCL69</t>
  </si>
  <si>
    <t>SCL70</t>
  </si>
  <si>
    <t>SCL71</t>
  </si>
  <si>
    <t>SCL72</t>
  </si>
  <si>
    <t>SCL73</t>
  </si>
  <si>
    <t>SCL74</t>
  </si>
  <si>
    <t>SCL75</t>
  </si>
  <si>
    <t>SCL76</t>
  </si>
  <si>
    <t>SCL77</t>
  </si>
  <si>
    <t>SCL78</t>
  </si>
  <si>
    <t>SCL79</t>
  </si>
  <si>
    <t>SCL80</t>
  </si>
  <si>
    <t>SCL81</t>
  </si>
  <si>
    <t>SCL82</t>
  </si>
  <si>
    <t>SCL83</t>
  </si>
  <si>
    <t>SCL84</t>
  </si>
  <si>
    <t>SCL85</t>
  </si>
  <si>
    <t>SCL86</t>
  </si>
  <si>
    <t>SCL87</t>
  </si>
  <si>
    <t>SCL88</t>
  </si>
  <si>
    <t>SCL89</t>
  </si>
  <si>
    <t>SCL90</t>
  </si>
  <si>
    <t>SCLSOM</t>
  </si>
  <si>
    <t>SOMMAN</t>
  </si>
  <si>
    <t>SCLSOMRI</t>
  </si>
  <si>
    <t>SCLOC</t>
  </si>
  <si>
    <t>OCMAN</t>
  </si>
  <si>
    <t>SCLOCRI</t>
  </si>
  <si>
    <t>SCLSEN</t>
  </si>
  <si>
    <t>SENMAN</t>
  </si>
  <si>
    <t>SCLSENRI</t>
  </si>
  <si>
    <t>SCLDEP</t>
  </si>
  <si>
    <t>DEPMAN</t>
  </si>
  <si>
    <t>SCLDEPRI</t>
  </si>
  <si>
    <t>SCLANX</t>
  </si>
  <si>
    <t>ANXMAN</t>
  </si>
  <si>
    <t>SCLANXRI</t>
  </si>
  <si>
    <t>SCLCOOS</t>
  </si>
  <si>
    <t>COOSMAN</t>
  </si>
  <si>
    <t>SCLCOOSRI</t>
  </si>
  <si>
    <t>SCLPHOB</t>
  </si>
  <si>
    <t>PHOBMAN</t>
  </si>
  <si>
    <t>SCLPHOBRI</t>
  </si>
  <si>
    <t>SCLPAR</t>
  </si>
  <si>
    <t>PARMAN</t>
  </si>
  <si>
    <t>SCLPARRI</t>
  </si>
  <si>
    <t>SCLPSY</t>
  </si>
  <si>
    <t>PSYMAN</t>
  </si>
  <si>
    <t>SCLPSYRI</t>
  </si>
  <si>
    <t>SCLSOMPR</t>
  </si>
  <si>
    <t>SCLOCPR</t>
  </si>
  <si>
    <t>SCLSENPR</t>
  </si>
  <si>
    <t>SCLDEPPR</t>
  </si>
  <si>
    <t>SCLANXPR</t>
  </si>
  <si>
    <t>SCLCOOPR</t>
  </si>
  <si>
    <t>SCLPHOPR</t>
  </si>
  <si>
    <t>SCLPARPR</t>
  </si>
  <si>
    <t>SCLPSYPR</t>
  </si>
  <si>
    <t>SalGen</t>
  </si>
  <si>
    <t>SalOral</t>
  </si>
  <si>
    <t>CuSalGen</t>
  </si>
  <si>
    <t>CuSalOra</t>
  </si>
  <si>
    <t>Dolori</t>
  </si>
  <si>
    <t>DoloTemp</t>
  </si>
  <si>
    <t>DoloTipo</t>
  </si>
  <si>
    <t>DoloProf</t>
  </si>
  <si>
    <t>DoloInte</t>
  </si>
  <si>
    <t>DolIntMe</t>
  </si>
  <si>
    <t>ParaGior</t>
  </si>
  <si>
    <t>ParaSonn</t>
  </si>
  <si>
    <t>DifSoci</t>
  </si>
  <si>
    <t>DifParl</t>
  </si>
  <si>
    <t>DifMors</t>
  </si>
  <si>
    <t>DifLavo</t>
  </si>
  <si>
    <t>DifBere</t>
  </si>
  <si>
    <t>DifRide</t>
  </si>
  <si>
    <t>DifSbadi</t>
  </si>
  <si>
    <t>DifBaci</t>
  </si>
  <si>
    <t>Età</t>
  </si>
  <si>
    <t>Data Questionari</t>
  </si>
  <si>
    <t>Genere</t>
  </si>
  <si>
    <t>Dato Individuale</t>
  </si>
  <si>
    <t>Dato Normativo</t>
  </si>
  <si>
    <t>Dati</t>
  </si>
  <si>
    <t>Regolazione PsicoBiologica delle Emozioni</t>
  </si>
  <si>
    <t>Individuali</t>
  </si>
  <si>
    <t>Normativi</t>
  </si>
  <si>
    <t>Difficoltà nell'identificare i sentimenti</t>
  </si>
  <si>
    <t>Difficoltà nel descrivere i sentimenti</t>
  </si>
  <si>
    <t>Pensiero orientato all'esterno</t>
  </si>
  <si>
    <t>Totale Difficoltà nel Regolare le Emozioni</t>
  </si>
  <si>
    <r>
      <t xml:space="preserve">52-60 livelli moderati </t>
    </r>
    <r>
      <rPr>
        <sz val="12"/>
        <rFont val="Arial"/>
        <family val="2"/>
      </rPr>
      <t/>
    </r>
  </si>
  <si>
    <t>≥61 alti livelli</t>
  </si>
  <si>
    <t>Profilo Caratteristiche Personali nel Disturbo dell'Articolazione Temporo-Mandibolare</t>
  </si>
  <si>
    <t>Eta</t>
  </si>
  <si>
    <t>Dimensioni Psicopatologiche</t>
  </si>
  <si>
    <t xml:space="preserve">Dati </t>
  </si>
  <si>
    <t>Dati Normativi</t>
  </si>
  <si>
    <t>assente</t>
  </si>
  <si>
    <t>moderato</t>
  </si>
  <si>
    <t>conclamato</t>
  </si>
  <si>
    <t>Somatizzazione</t>
  </si>
  <si>
    <t>≤ 1</t>
  </si>
  <si>
    <t>da 1 a 2</t>
  </si>
  <si>
    <t>da 2 a 3</t>
  </si>
  <si>
    <t>Ossessività-Compulsività</t>
  </si>
  <si>
    <t>Sentimenti d'Inadeguatezza</t>
  </si>
  <si>
    <t>Depressione</t>
  </si>
  <si>
    <t>Ansia</t>
  </si>
  <si>
    <t>Ansia Fobica (Agorafobia)</t>
  </si>
  <si>
    <t>Paranoia</t>
  </si>
  <si>
    <t>Psicoticismo</t>
  </si>
  <si>
    <t>≥ 3</t>
  </si>
  <si>
    <t>lieve</t>
  </si>
  <si>
    <t>Ostilità (Aggressività)</t>
  </si>
  <si>
    <t>Può proseguire alla pagina successiva "TAS-20"</t>
  </si>
  <si>
    <t>Controlli di aver risposto a tutte le aree</t>
  </si>
  <si>
    <t>Controlli di aver risposto a tutte le affermazioni</t>
  </si>
  <si>
    <t>Può proseguire alla pagina successiva "SCL-90-R"</t>
  </si>
  <si>
    <t>Può proseguire alla pagina successiva "Salute"</t>
  </si>
  <si>
    <t>Ha terminato, il file va rinominato e salvato con il proprio nome</t>
  </si>
  <si>
    <r>
      <t>Istuzioni generali</t>
    </r>
    <r>
      <rPr>
        <sz val="10"/>
        <rFont val="Arial"/>
      </rPr>
      <t>: La presente Batteria di Questionari Elettronica è formata da</t>
    </r>
    <r>
      <rPr>
        <b/>
        <sz val="10"/>
        <rFont val="Arial"/>
        <family val="2"/>
      </rPr>
      <t xml:space="preserve"> 4 pagine.</t>
    </r>
    <r>
      <rPr>
        <sz val="10"/>
        <rFont val="Arial"/>
      </rPr>
      <t xml:space="preserve"> In questo momento lei si trova sulla prima pagina "Anamnesi", può passare da una pagina all'altra cliccando con il tasto sinistro del mouse sulla barra in fondo allo schermo (dove sono indicate "Anamnesi" "TAS-20" ecc.). Dovrà inserire i propri dati nelle aree con sfondo </t>
    </r>
    <r>
      <rPr>
        <b/>
        <sz val="10"/>
        <rFont val="Arial"/>
        <family val="2"/>
      </rPr>
      <t>giallo di tutte e 4 le pagine</t>
    </r>
    <r>
      <rPr>
        <sz val="10"/>
        <rFont val="Arial"/>
      </rPr>
      <t xml:space="preserve">. Il file una volta completato va </t>
    </r>
    <r>
      <rPr>
        <b/>
        <sz val="10"/>
        <rFont val="Arial"/>
        <family val="2"/>
      </rPr>
      <t>rinominato</t>
    </r>
    <r>
      <rPr>
        <sz val="10"/>
        <rFont val="Arial"/>
      </rPr>
      <t xml:space="preserve"> e salvato con il proprio Nome e Cognome. Buona Compilazione.</t>
    </r>
  </si>
  <si>
    <t>≤</t>
  </si>
  <si>
    <t>Pensiero orientato all' esterno</t>
  </si>
  <si>
    <t>Assente</t>
  </si>
  <si>
    <t>Presente conclamato</t>
  </si>
  <si>
    <t>Presente lieve/moderato</t>
  </si>
  <si>
    <t>Fattori Psicologici con MalEssere Presente</t>
  </si>
  <si>
    <t>Fattori Psicologici con MalEssere Conclamato</t>
  </si>
  <si>
    <t>Indici del MalEssere Psicologico</t>
  </si>
  <si>
    <t>1= si</t>
  </si>
  <si>
    <t>0 = no</t>
  </si>
  <si>
    <t>Legenda:</t>
  </si>
  <si>
    <t>Indice Globale del MalEssere Psicologico</t>
  </si>
  <si>
    <t>(da integrare con la valutazione odontoiatrica)</t>
  </si>
  <si>
    <t>EMOZIONI (TAS-20)</t>
  </si>
  <si>
    <t>SINTOMATOLOGIA (SCL-90-R)</t>
  </si>
  <si>
    <t>numero fattori</t>
  </si>
  <si>
    <t>SCLGSI</t>
  </si>
  <si>
    <t>Indice Sintomatologia Generale</t>
  </si>
  <si>
    <t>≤ 2</t>
  </si>
  <si>
    <t>da 1 a 3</t>
  </si>
  <si>
    <t>da 2 a 4</t>
  </si>
  <si>
    <t>≥ 4</t>
  </si>
</sst>
</file>

<file path=xl/styles.xml><?xml version="1.0" encoding="utf-8"?>
<styleSheet xmlns="http://schemas.openxmlformats.org/spreadsheetml/2006/main">
  <numFmts count="3">
    <numFmt numFmtId="164" formatCode="d/m/yy;@"/>
    <numFmt numFmtId="165" formatCode="[$-410]d\ mmmm\ yyyy;@"/>
    <numFmt numFmtId="166" formatCode="[$-F800]dddd\,\ mmmm\ dd\,\ yyyy"/>
  </numFmts>
  <fonts count="32">
    <font>
      <sz val="10"/>
      <name val="Arial"/>
    </font>
    <font>
      <b/>
      <sz val="10"/>
      <name val="Arial"/>
      <family val="2"/>
    </font>
    <font>
      <b/>
      <sz val="15"/>
      <name val="Arial"/>
      <family val="2"/>
    </font>
    <font>
      <sz val="8"/>
      <name val="Arial"/>
    </font>
    <font>
      <sz val="15"/>
      <name val="Arial"/>
      <family val="2"/>
    </font>
    <font>
      <b/>
      <sz val="20"/>
      <name val="Arial"/>
      <family val="2"/>
    </font>
    <font>
      <b/>
      <sz val="11"/>
      <name val="Times New Roman"/>
      <family val="1"/>
    </font>
    <font>
      <sz val="10"/>
      <name val="Arial"/>
      <family val="2"/>
    </font>
    <font>
      <sz val="11"/>
      <name val="Times New Roman"/>
      <family val="1"/>
    </font>
    <font>
      <u/>
      <sz val="10"/>
      <name val="Arial"/>
      <family val="2"/>
    </font>
    <font>
      <b/>
      <sz val="11"/>
      <color indexed="8"/>
      <name val="Calibri"/>
      <family val="2"/>
    </font>
    <font>
      <b/>
      <sz val="13"/>
      <name val="Arial"/>
      <family val="2"/>
    </font>
    <font>
      <sz val="11"/>
      <color indexed="8"/>
      <name val="Calibri"/>
      <family val="2"/>
    </font>
    <font>
      <b/>
      <sz val="10"/>
      <name val="Times New Roman"/>
      <family val="1"/>
    </font>
    <font>
      <sz val="12"/>
      <name val="Times New Roman"/>
      <family val="1"/>
    </font>
    <font>
      <sz val="12"/>
      <name val="Arial"/>
      <family val="2"/>
    </font>
    <font>
      <b/>
      <sz val="12"/>
      <name val="Times New Roman"/>
      <family val="1"/>
    </font>
    <font>
      <sz val="10"/>
      <name val="Times New Roman"/>
      <family val="1"/>
    </font>
    <font>
      <b/>
      <sz val="12"/>
      <name val="Arial"/>
      <family val="2"/>
    </font>
    <font>
      <sz val="11"/>
      <color theme="1"/>
      <name val="Calibri"/>
      <family val="2"/>
      <scheme val="minor"/>
    </font>
    <font>
      <b/>
      <sz val="11"/>
      <color theme="1"/>
      <name val="Calibri"/>
      <family val="2"/>
      <scheme val="minor"/>
    </font>
    <font>
      <b/>
      <sz val="14"/>
      <name val="Calibri"/>
      <family val="2"/>
      <scheme val="minor"/>
    </font>
    <font>
      <b/>
      <sz val="11"/>
      <name val="Calibri"/>
      <family val="2"/>
      <scheme val="minor"/>
    </font>
    <font>
      <sz val="10"/>
      <color theme="1"/>
      <name val="Calibri"/>
      <family val="2"/>
      <scheme val="minor"/>
    </font>
    <font>
      <sz val="11"/>
      <name val="Calibri"/>
      <family val="2"/>
      <scheme val="minor"/>
    </font>
    <font>
      <sz val="12"/>
      <color theme="1" tint="0.34998626667073579"/>
      <name val="Times New Roman"/>
      <family val="1"/>
    </font>
    <font>
      <sz val="12"/>
      <color theme="1" tint="0.34998626667073579"/>
      <name val="Arial"/>
      <family val="2"/>
    </font>
    <font>
      <sz val="11"/>
      <color theme="1" tint="0.34998626667073579"/>
      <name val="Calibri"/>
      <family val="2"/>
      <scheme val="minor"/>
    </font>
    <font>
      <sz val="10"/>
      <name val="Calibri"/>
      <family val="2"/>
      <scheme val="minor"/>
    </font>
    <font>
      <sz val="12"/>
      <name val="Calibri"/>
      <family val="2"/>
      <scheme val="minor"/>
    </font>
    <font>
      <b/>
      <sz val="12"/>
      <name val="Calibri"/>
      <family val="2"/>
      <scheme val="minor"/>
    </font>
    <font>
      <b/>
      <sz val="10"/>
      <name val="Calibri"/>
      <family val="2"/>
      <scheme val="minor"/>
    </font>
  </fonts>
  <fills count="19">
    <fill>
      <patternFill patternType="none"/>
    </fill>
    <fill>
      <patternFill patternType="gray125"/>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6"/>
        <bgColor indexed="64"/>
      </patternFill>
    </fill>
    <fill>
      <patternFill patternType="solid">
        <fgColor indexed="40"/>
        <bgColor indexed="64"/>
      </patternFill>
    </fill>
    <fill>
      <patternFill patternType="solid">
        <fgColor indexed="29"/>
        <bgColor indexed="64"/>
      </patternFill>
    </fill>
    <fill>
      <patternFill patternType="solid">
        <fgColor indexed="36"/>
        <bgColor indexed="64"/>
      </patternFill>
    </fill>
    <fill>
      <patternFill patternType="solid">
        <fgColor indexed="44"/>
        <bgColor indexed="64"/>
      </patternFill>
    </fill>
    <fill>
      <patternFill patternType="solid">
        <fgColor theme="0"/>
        <bgColor indexed="64"/>
      </patternFill>
    </fill>
    <fill>
      <patternFill patternType="solid">
        <fgColor rgb="FFFFFFCC"/>
        <bgColor indexed="64"/>
      </patternFill>
    </fill>
    <fill>
      <patternFill patternType="solid">
        <fgColor theme="4" tint="0.39997558519241921"/>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rgb="FFFFFF99"/>
        <bgColor indexed="64"/>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87">
    <xf numFmtId="0" fontId="0" fillId="0" borderId="0" xfId="0"/>
    <xf numFmtId="0" fontId="1" fillId="0" borderId="0" xfId="0" applyNumberFormat="1" applyFont="1" applyAlignment="1">
      <alignment vertical="center" wrapText="1"/>
    </xf>
    <xf numFmtId="0" fontId="0" fillId="2" borderId="1" xfId="0" applyFill="1" applyBorder="1" applyAlignment="1" applyProtection="1">
      <alignment horizontal="center" vertical="center"/>
      <protection locked="0"/>
    </xf>
    <xf numFmtId="0" fontId="6" fillId="0" borderId="0" xfId="0" applyFont="1"/>
    <xf numFmtId="0" fontId="8" fillId="0" borderId="0" xfId="0" applyFont="1"/>
    <xf numFmtId="0" fontId="0" fillId="0" borderId="0" xfId="0" applyAlignment="1">
      <alignment horizontal="right"/>
    </xf>
    <xf numFmtId="0" fontId="0" fillId="0" borderId="0" xfId="0" applyAlignment="1">
      <alignment horizontal="left"/>
    </xf>
    <xf numFmtId="0" fontId="7" fillId="0" borderId="0" xfId="0" applyFont="1" applyAlignment="1">
      <alignment horizontal="center"/>
    </xf>
    <xf numFmtId="0" fontId="2" fillId="0" borderId="0" xfId="0" applyFont="1" applyAlignment="1"/>
    <xf numFmtId="2" fontId="4" fillId="0" borderId="0" xfId="0" applyNumberFormat="1" applyFont="1" applyAlignment="1">
      <alignment wrapText="1"/>
    </xf>
    <xf numFmtId="0" fontId="0" fillId="0" borderId="0" xfId="0" applyAlignment="1">
      <alignment vertical="top" wrapText="1"/>
    </xf>
    <xf numFmtId="0" fontId="7" fillId="0" borderId="2" xfId="0" applyFont="1" applyBorder="1" applyAlignment="1">
      <alignment horizontal="right"/>
    </xf>
    <xf numFmtId="0" fontId="7" fillId="0" borderId="0" xfId="0" applyFont="1"/>
    <xf numFmtId="0" fontId="7" fillId="0" borderId="0" xfId="0" applyFont="1" applyBorder="1" applyAlignment="1">
      <alignment horizontal="left"/>
    </xf>
    <xf numFmtId="0" fontId="7" fillId="0" borderId="0" xfId="0" applyFont="1" applyBorder="1" applyAlignment="1">
      <alignment horizontal="right"/>
    </xf>
    <xf numFmtId="0" fontId="0" fillId="10" borderId="0" xfId="0" applyFill="1" applyBorder="1" applyAlignment="1" applyProtection="1">
      <alignment vertical="center" wrapText="1"/>
      <protection locked="0"/>
    </xf>
    <xf numFmtId="0" fontId="0" fillId="10" borderId="0" xfId="0" applyFill="1" applyBorder="1" applyAlignment="1" applyProtection="1">
      <alignment horizontal="center"/>
      <protection locked="0"/>
    </xf>
    <xf numFmtId="0" fontId="0" fillId="0" borderId="15" xfId="0" applyBorder="1"/>
    <xf numFmtId="0" fontId="0" fillId="0" borderId="15" xfId="0" applyBorder="1" applyAlignment="1">
      <alignment horizontal="right"/>
    </xf>
    <xf numFmtId="0" fontId="7" fillId="0" borderId="15" xfId="0" applyFont="1" applyBorder="1" applyAlignment="1">
      <alignment horizontal="right"/>
    </xf>
    <xf numFmtId="0" fontId="4" fillId="0" borderId="0" xfId="0" applyNumberFormat="1" applyFont="1" applyAlignment="1"/>
    <xf numFmtId="0" fontId="7" fillId="0" borderId="0" xfId="0" applyFont="1" applyAlignment="1">
      <alignment horizontal="right"/>
    </xf>
    <xf numFmtId="0" fontId="0" fillId="11" borderId="1" xfId="0" applyFill="1" applyBorder="1"/>
    <xf numFmtId="0" fontId="1" fillId="0" borderId="0" xfId="0" applyFont="1" applyAlignment="1"/>
    <xf numFmtId="0" fontId="7" fillId="0" borderId="0" xfId="0" applyFont="1" applyFill="1" applyBorder="1" applyAlignment="1">
      <alignment horizontal="right"/>
    </xf>
    <xf numFmtId="0" fontId="0" fillId="10" borderId="16" xfId="0" applyFill="1" applyBorder="1" applyAlignment="1" applyProtection="1">
      <alignment horizontal="center"/>
      <protection locked="0"/>
    </xf>
    <xf numFmtId="0" fontId="0" fillId="10" borderId="0" xfId="0" applyFill="1"/>
    <xf numFmtId="0" fontId="7" fillId="12" borderId="0" xfId="0" applyFont="1" applyFill="1" applyAlignment="1">
      <alignment horizontal="center"/>
    </xf>
    <xf numFmtId="0" fontId="10" fillId="3" borderId="1" xfId="0" applyFont="1" applyFill="1" applyBorder="1" applyAlignment="1">
      <alignment horizontal="center"/>
    </xf>
    <xf numFmtId="0" fontId="10" fillId="4" borderId="1" xfId="0" applyFont="1"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10" fillId="10" borderId="3" xfId="0" applyFont="1" applyFill="1" applyBorder="1" applyAlignment="1">
      <alignment horizontal="center"/>
    </xf>
    <xf numFmtId="0" fontId="10" fillId="5" borderId="1" xfId="0" applyFont="1" applyFill="1" applyBorder="1" applyAlignment="1">
      <alignment horizontal="center"/>
    </xf>
    <xf numFmtId="0" fontId="10" fillId="6" borderId="1" xfId="0" applyFont="1" applyFill="1" applyBorder="1" applyAlignment="1">
      <alignment horizontal="center"/>
    </xf>
    <xf numFmtId="0" fontId="10" fillId="7" borderId="1" xfId="0" applyFont="1" applyFill="1" applyBorder="1" applyAlignment="1">
      <alignment horizontal="center"/>
    </xf>
    <xf numFmtId="0" fontId="10" fillId="8" borderId="1" xfId="0" applyFont="1" applyFill="1" applyBorder="1" applyAlignment="1">
      <alignment horizontal="center"/>
    </xf>
    <xf numFmtId="0" fontId="10" fillId="2" borderId="1" xfId="0" applyFont="1" applyFill="1" applyBorder="1" applyAlignment="1">
      <alignment horizontal="center"/>
    </xf>
    <xf numFmtId="0" fontId="10" fillId="9" borderId="1" xfId="0" applyFont="1" applyFill="1" applyBorder="1" applyAlignment="1">
      <alignment horizontal="center"/>
    </xf>
    <xf numFmtId="0" fontId="0" fillId="5" borderId="1" xfId="0" applyFill="1" applyBorder="1" applyAlignment="1">
      <alignment horizontal="center"/>
    </xf>
    <xf numFmtId="0" fontId="0" fillId="6" borderId="1" xfId="0" applyFill="1" applyBorder="1" applyAlignment="1">
      <alignment horizontal="center"/>
    </xf>
    <xf numFmtId="0" fontId="0" fillId="7" borderId="1" xfId="0" applyFill="1" applyBorder="1" applyAlignment="1">
      <alignment horizontal="center"/>
    </xf>
    <xf numFmtId="0" fontId="0" fillId="8" borderId="1" xfId="0" applyFill="1" applyBorder="1" applyAlignment="1">
      <alignment horizontal="center"/>
    </xf>
    <xf numFmtId="0" fontId="0" fillId="2" borderId="1" xfId="0" applyFill="1" applyBorder="1" applyAlignment="1">
      <alignment horizontal="center"/>
    </xf>
    <xf numFmtId="0" fontId="0" fillId="9" borderId="1" xfId="0" applyFill="1" applyBorder="1" applyAlignment="1">
      <alignment horizontal="center"/>
    </xf>
    <xf numFmtId="0" fontId="10" fillId="13" borderId="4" xfId="0" applyFont="1" applyFill="1" applyBorder="1" applyAlignment="1">
      <alignment horizontal="center"/>
    </xf>
    <xf numFmtId="0" fontId="0" fillId="13" borderId="1" xfId="0" applyFill="1" applyBorder="1" applyAlignment="1">
      <alignment horizontal="center"/>
    </xf>
    <xf numFmtId="0" fontId="10" fillId="14" borderId="4" xfId="0" applyFont="1" applyFill="1" applyBorder="1" applyAlignment="1">
      <alignment horizontal="center"/>
    </xf>
    <xf numFmtId="0" fontId="0" fillId="14" borderId="1" xfId="0" applyFill="1" applyBorder="1" applyAlignment="1">
      <alignment horizontal="center"/>
    </xf>
    <xf numFmtId="0" fontId="10" fillId="15" borderId="4" xfId="0" applyFont="1" applyFill="1" applyBorder="1" applyAlignment="1">
      <alignment horizontal="center"/>
    </xf>
    <xf numFmtId="0" fontId="0" fillId="15" borderId="1" xfId="0" applyFill="1" applyBorder="1" applyAlignment="1">
      <alignment horizontal="center"/>
    </xf>
    <xf numFmtId="0" fontId="10" fillId="16" borderId="5" xfId="0" applyFont="1" applyFill="1" applyBorder="1" applyAlignment="1">
      <alignment horizontal="center"/>
    </xf>
    <xf numFmtId="0" fontId="0" fillId="16" borderId="1" xfId="0" applyFill="1" applyBorder="1" applyAlignment="1">
      <alignment horizontal="center"/>
    </xf>
    <xf numFmtId="0" fontId="10" fillId="14" borderId="1" xfId="0" applyFont="1" applyFill="1" applyBorder="1" applyAlignment="1">
      <alignment horizontal="center"/>
    </xf>
    <xf numFmtId="0" fontId="0" fillId="0" borderId="0" xfId="0" applyAlignment="1">
      <alignment horizontal="center"/>
    </xf>
    <xf numFmtId="0" fontId="0" fillId="17" borderId="1" xfId="0" applyNumberFormat="1" applyFill="1" applyBorder="1" applyAlignment="1">
      <alignment horizontal="center"/>
    </xf>
    <xf numFmtId="2" fontId="0" fillId="5" borderId="1" xfId="0" applyNumberFormat="1" applyFill="1" applyBorder="1" applyAlignment="1">
      <alignment horizontal="center"/>
    </xf>
    <xf numFmtId="2" fontId="0" fillId="6" borderId="1" xfId="0" applyNumberFormat="1" applyFill="1" applyBorder="1" applyAlignment="1">
      <alignment horizontal="center"/>
    </xf>
    <xf numFmtId="2" fontId="0" fillId="7" borderId="1" xfId="0" applyNumberFormat="1" applyFill="1" applyBorder="1" applyAlignment="1">
      <alignment horizontal="center"/>
    </xf>
    <xf numFmtId="0" fontId="10" fillId="9" borderId="0" xfId="0" applyFont="1" applyFill="1" applyBorder="1" applyAlignment="1">
      <alignment horizontal="center"/>
    </xf>
    <xf numFmtId="0" fontId="12" fillId="10" borderId="0" xfId="0" applyFont="1" applyFill="1" applyBorder="1" applyAlignment="1">
      <alignment horizontal="center"/>
    </xf>
    <xf numFmtId="0" fontId="0" fillId="0" borderId="0" xfId="0" applyNumberFormat="1" applyAlignment="1">
      <alignment horizontal="center"/>
    </xf>
    <xf numFmtId="0" fontId="13" fillId="0" borderId="0" xfId="0" applyFont="1" applyAlignment="1">
      <alignment horizontal="center"/>
    </xf>
    <xf numFmtId="0" fontId="0" fillId="0" borderId="0" xfId="0" applyAlignment="1">
      <alignment wrapText="1"/>
    </xf>
    <xf numFmtId="0" fontId="21" fillId="0" borderId="0" xfId="0" applyFont="1" applyAlignment="1">
      <alignment horizontal="center"/>
    </xf>
    <xf numFmtId="0" fontId="22" fillId="0" borderId="0" xfId="0" applyFont="1"/>
    <xf numFmtId="0" fontId="0" fillId="0" borderId="0" xfId="0" applyFont="1"/>
    <xf numFmtId="0" fontId="20" fillId="0" borderId="0" xfId="0" applyFont="1"/>
    <xf numFmtId="166" fontId="0" fillId="0" borderId="0" xfId="0" applyNumberFormat="1" applyAlignment="1"/>
    <xf numFmtId="166" fontId="0" fillId="0" borderId="0" xfId="0" applyNumberFormat="1" applyFont="1" applyAlignment="1">
      <alignment horizontal="left"/>
    </xf>
    <xf numFmtId="0" fontId="23" fillId="0" borderId="0" xfId="0" applyFont="1"/>
    <xf numFmtId="166" fontId="0" fillId="0" borderId="0" xfId="0" applyNumberFormat="1" applyAlignment="1">
      <alignment horizontal="left"/>
    </xf>
    <xf numFmtId="0" fontId="24" fillId="0" borderId="0" xfId="0" applyFont="1"/>
    <xf numFmtId="0" fontId="23" fillId="0" borderId="4" xfId="0" applyFont="1" applyBorder="1" applyAlignment="1">
      <alignment horizontal="center"/>
    </xf>
    <xf numFmtId="0" fontId="0" fillId="0" borderId="0" xfId="0" applyBorder="1"/>
    <xf numFmtId="0" fontId="23" fillId="0" borderId="6" xfId="0" applyFont="1" applyBorder="1" applyAlignment="1">
      <alignment horizontal="center"/>
    </xf>
    <xf numFmtId="0" fontId="14" fillId="0" borderId="0" xfId="0" applyFont="1" applyBorder="1" applyAlignment="1"/>
    <xf numFmtId="1" fontId="24" fillId="0" borderId="1" xfId="0" applyNumberFormat="1" applyFont="1" applyFill="1" applyBorder="1" applyAlignment="1">
      <alignment horizontal="center"/>
    </xf>
    <xf numFmtId="0" fontId="25" fillId="0" borderId="0" xfId="0" applyFont="1" applyBorder="1" applyAlignment="1"/>
    <xf numFmtId="2" fontId="0" fillId="0" borderId="0" xfId="0" applyNumberFormat="1" applyAlignment="1">
      <alignment horizontal="center"/>
    </xf>
    <xf numFmtId="2" fontId="25" fillId="0" borderId="0" xfId="0" applyNumberFormat="1" applyFont="1" applyBorder="1" applyAlignment="1"/>
    <xf numFmtId="1" fontId="24" fillId="0" borderId="4" xfId="0" applyNumberFormat="1" applyFont="1" applyFill="1" applyBorder="1" applyAlignment="1">
      <alignment horizontal="center" vertical="center"/>
    </xf>
    <xf numFmtId="0" fontId="16" fillId="0" borderId="0" xfId="0" applyFont="1" applyBorder="1" applyAlignment="1">
      <alignment horizontal="left" vertical="center"/>
    </xf>
    <xf numFmtId="2" fontId="17" fillId="0" borderId="6" xfId="0" applyNumberFormat="1" applyFont="1" applyFill="1" applyBorder="1" applyAlignment="1">
      <alignment horizontal="center" vertical="center"/>
    </xf>
    <xf numFmtId="2" fontId="26" fillId="0" borderId="0" xfId="0" applyNumberFormat="1" applyFont="1" applyBorder="1" applyAlignment="1"/>
    <xf numFmtId="0" fontId="17" fillId="0" borderId="0" xfId="0" applyFont="1" applyFill="1" applyBorder="1" applyAlignment="1">
      <alignment vertical="center"/>
    </xf>
    <xf numFmtId="0" fontId="19" fillId="0" borderId="0" xfId="0" applyFont="1"/>
    <xf numFmtId="166" fontId="24" fillId="0" borderId="0" xfId="0" applyNumberFormat="1" applyFont="1" applyAlignment="1">
      <alignment horizontal="left"/>
    </xf>
    <xf numFmtId="0" fontId="23" fillId="0" borderId="5" xfId="0" applyFont="1" applyBorder="1" applyAlignment="1">
      <alignment horizontal="center"/>
    </xf>
    <xf numFmtId="0" fontId="23" fillId="0" borderId="0" xfId="0" applyFont="1" applyBorder="1" applyAlignment="1">
      <alignment horizontal="center"/>
    </xf>
    <xf numFmtId="0" fontId="23" fillId="0" borderId="3" xfId="0" applyFont="1" applyBorder="1" applyAlignment="1">
      <alignment horizontal="center"/>
    </xf>
    <xf numFmtId="0" fontId="23" fillId="0" borderId="5" xfId="0" applyFont="1" applyFill="1" applyBorder="1" applyAlignment="1">
      <alignment horizontal="center"/>
    </xf>
    <xf numFmtId="165" fontId="0" fillId="0" borderId="0" xfId="0" applyNumberFormat="1" applyFont="1" applyAlignment="1">
      <alignment horizontal="left"/>
    </xf>
    <xf numFmtId="0" fontId="4" fillId="0" borderId="0" xfId="0" applyFont="1" applyAlignment="1"/>
    <xf numFmtId="14" fontId="0" fillId="0" borderId="0" xfId="0" applyNumberFormat="1" applyAlignment="1">
      <alignment horizontal="center"/>
    </xf>
    <xf numFmtId="2" fontId="27" fillId="0" borderId="7" xfId="0" applyNumberFormat="1" applyFont="1" applyBorder="1" applyAlignment="1">
      <alignment horizontal="left"/>
    </xf>
    <xf numFmtId="0" fontId="27" fillId="0" borderId="8" xfId="0" applyFont="1" applyBorder="1" applyAlignment="1">
      <alignment horizontal="right"/>
    </xf>
    <xf numFmtId="2" fontId="27" fillId="0" borderId="8" xfId="0" applyNumberFormat="1" applyFont="1" applyBorder="1" applyAlignment="1">
      <alignment horizontal="right"/>
    </xf>
    <xf numFmtId="0" fontId="28" fillId="0" borderId="0" xfId="0" applyFont="1"/>
    <xf numFmtId="2" fontId="24" fillId="0" borderId="1" xfId="0" applyNumberFormat="1" applyFont="1" applyBorder="1" applyAlignment="1">
      <alignment horizontal="center"/>
    </xf>
    <xf numFmtId="0" fontId="24" fillId="0" borderId="1" xfId="0" applyFont="1" applyBorder="1" applyAlignment="1">
      <alignment horizontal="center"/>
    </xf>
    <xf numFmtId="2" fontId="0" fillId="12" borderId="0" xfId="0" applyNumberFormat="1" applyFill="1" applyAlignment="1">
      <alignment horizontal="center"/>
    </xf>
    <xf numFmtId="0" fontId="0" fillId="10" borderId="0" xfId="0" applyFont="1" applyFill="1" applyBorder="1"/>
    <xf numFmtId="0" fontId="0" fillId="10" borderId="0" xfId="0" applyFont="1" applyFill="1" applyBorder="1" applyAlignment="1">
      <alignment horizontal="left"/>
    </xf>
    <xf numFmtId="0" fontId="11" fillId="0" borderId="0" xfId="0" applyFont="1" applyAlignment="1">
      <alignment horizontal="center"/>
    </xf>
    <xf numFmtId="2" fontId="0" fillId="3" borderId="1" xfId="0" applyNumberFormat="1" applyFill="1" applyBorder="1" applyAlignment="1">
      <alignment horizontal="center"/>
    </xf>
    <xf numFmtId="2" fontId="0" fillId="8" borderId="1" xfId="0" applyNumberFormat="1" applyFill="1" applyBorder="1" applyAlignment="1">
      <alignment horizontal="center"/>
    </xf>
    <xf numFmtId="2" fontId="0" fillId="2" borderId="1" xfId="0" applyNumberFormat="1" applyFill="1" applyBorder="1" applyAlignment="1">
      <alignment horizontal="center"/>
    </xf>
    <xf numFmtId="2" fontId="0" fillId="4" borderId="1" xfId="0" applyNumberFormat="1" applyFill="1" applyBorder="1" applyAlignment="1">
      <alignment horizontal="center"/>
    </xf>
    <xf numFmtId="2" fontId="0" fillId="9" borderId="0" xfId="0" applyNumberFormat="1" applyFill="1" applyBorder="1" applyAlignment="1">
      <alignment horizontal="center"/>
    </xf>
    <xf numFmtId="0" fontId="24" fillId="0" borderId="2" xfId="0" applyFont="1" applyBorder="1"/>
    <xf numFmtId="0" fontId="0" fillId="0" borderId="2" xfId="0" applyBorder="1"/>
    <xf numFmtId="0" fontId="0" fillId="0" borderId="2" xfId="0" applyBorder="1" applyAlignment="1">
      <alignment horizontal="center"/>
    </xf>
    <xf numFmtId="0" fontId="1" fillId="0" borderId="9" xfId="0" applyFont="1" applyBorder="1"/>
    <xf numFmtId="0" fontId="0" fillId="0" borderId="9" xfId="0" applyBorder="1"/>
    <xf numFmtId="0" fontId="0" fillId="0" borderId="10" xfId="0" applyBorder="1"/>
    <xf numFmtId="0" fontId="29" fillId="0" borderId="0" xfId="0" applyFont="1" applyAlignment="1">
      <alignment horizontal="center"/>
    </xf>
    <xf numFmtId="0" fontId="30" fillId="0" borderId="0" xfId="0" applyFont="1" applyAlignment="1">
      <alignment horizontal="center"/>
    </xf>
    <xf numFmtId="0" fontId="10" fillId="18" borderId="0" xfId="0" applyFont="1" applyFill="1" applyBorder="1" applyAlignment="1">
      <alignment horizontal="center"/>
    </xf>
    <xf numFmtId="2" fontId="0" fillId="18" borderId="0" xfId="0" applyNumberFormat="1" applyFill="1" applyBorder="1" applyAlignment="1">
      <alignment horizontal="center"/>
    </xf>
    <xf numFmtId="0" fontId="7" fillId="10" borderId="0" xfId="0" applyFont="1" applyFill="1" applyBorder="1" applyAlignment="1" applyProtection="1">
      <alignment horizontal="center"/>
      <protection locked="0"/>
    </xf>
    <xf numFmtId="0" fontId="11" fillId="0" borderId="0" xfId="0" applyFont="1" applyAlignment="1">
      <alignment horizontal="center"/>
    </xf>
    <xf numFmtId="0" fontId="0" fillId="0" borderId="0" xfId="0" applyAlignment="1">
      <alignment horizontal="right"/>
    </xf>
    <xf numFmtId="0" fontId="0" fillId="0" borderId="2" xfId="0" applyBorder="1" applyAlignment="1">
      <alignment horizontal="right"/>
    </xf>
    <xf numFmtId="164" fontId="0" fillId="2" borderId="8" xfId="0" applyNumberFormat="1" applyFill="1" applyBorder="1" applyAlignment="1" applyProtection="1">
      <alignment horizontal="center"/>
      <protection locked="0"/>
    </xf>
    <xf numFmtId="164" fontId="0" fillId="0" borderId="11" xfId="0" applyNumberFormat="1" applyBorder="1" applyProtection="1">
      <protection locked="0"/>
    </xf>
    <xf numFmtId="164" fontId="0" fillId="0" borderId="7" xfId="0" applyNumberFormat="1" applyBorder="1" applyProtection="1">
      <protection locked="0"/>
    </xf>
    <xf numFmtId="0" fontId="7" fillId="0" borderId="3" xfId="0" applyFont="1" applyBorder="1" applyAlignment="1">
      <alignment horizontal="left"/>
    </xf>
    <xf numFmtId="0" fontId="0" fillId="0" borderId="0" xfId="0" applyAlignment="1">
      <alignment horizontal="left"/>
    </xf>
    <xf numFmtId="0" fontId="0" fillId="17" borderId="8" xfId="0" applyFill="1" applyBorder="1" applyAlignment="1" applyProtection="1">
      <alignment horizontal="center"/>
      <protection locked="0"/>
    </xf>
    <xf numFmtId="0" fontId="0" fillId="17" borderId="11" xfId="0" applyFill="1" applyBorder="1" applyAlignment="1" applyProtection="1">
      <alignment horizontal="center"/>
      <protection locked="0"/>
    </xf>
    <xf numFmtId="0" fontId="0" fillId="17" borderId="7" xfId="0" applyFill="1" applyBorder="1" applyAlignment="1" applyProtection="1">
      <alignment horizontal="center"/>
      <protection locked="0"/>
    </xf>
    <xf numFmtId="0" fontId="0" fillId="0" borderId="0" xfId="0" applyAlignment="1">
      <alignment horizontal="center"/>
    </xf>
    <xf numFmtId="0" fontId="7" fillId="17" borderId="8" xfId="0" applyFont="1" applyFill="1" applyBorder="1" applyAlignment="1" applyProtection="1">
      <alignment horizontal="center"/>
      <protection locked="0"/>
    </xf>
    <xf numFmtId="0" fontId="0" fillId="0" borderId="0" xfId="0" applyAlignment="1">
      <alignment horizontal="center" vertical="top" wrapText="1"/>
    </xf>
    <xf numFmtId="2" fontId="2" fillId="0" borderId="0" xfId="0" applyNumberFormat="1" applyFont="1" applyAlignment="1">
      <alignment horizontal="center" wrapText="1"/>
    </xf>
    <xf numFmtId="0" fontId="1" fillId="0" borderId="0" xfId="0" applyFont="1" applyAlignment="1">
      <alignment horizontal="center" vertical="top" wrapText="1"/>
    </xf>
    <xf numFmtId="0" fontId="5" fillId="0" borderId="0" xfId="0" applyFont="1" applyAlignment="1">
      <alignment horizontal="center"/>
    </xf>
    <xf numFmtId="0" fontId="0" fillId="17" borderId="8" xfId="0" applyNumberFormat="1" applyFill="1" applyBorder="1" applyAlignment="1" applyProtection="1">
      <alignment horizontal="center"/>
      <protection locked="0"/>
    </xf>
    <xf numFmtId="0" fontId="0" fillId="17" borderId="11" xfId="0" applyNumberFormat="1" applyFill="1" applyBorder="1" applyAlignment="1" applyProtection="1">
      <alignment horizontal="center"/>
      <protection locked="0"/>
    </xf>
    <xf numFmtId="0" fontId="0" fillId="17" borderId="7" xfId="0" applyNumberFormat="1" applyFill="1" applyBorder="1" applyAlignment="1" applyProtection="1">
      <alignment horizontal="center"/>
      <protection locked="0"/>
    </xf>
    <xf numFmtId="164" fontId="0" fillId="2" borderId="11" xfId="0" applyNumberFormat="1" applyFill="1" applyBorder="1" applyAlignment="1" applyProtection="1">
      <alignment horizontal="center"/>
      <protection locked="0"/>
    </xf>
    <xf numFmtId="164" fontId="0" fillId="2" borderId="7" xfId="0" applyNumberFormat="1" applyFill="1" applyBorder="1" applyAlignment="1" applyProtection="1">
      <alignment horizontal="center"/>
      <protection locked="0"/>
    </xf>
    <xf numFmtId="0" fontId="4" fillId="0" borderId="0" xfId="0" applyFont="1" applyAlignment="1">
      <alignment horizontal="center"/>
    </xf>
    <xf numFmtId="0" fontId="7" fillId="2" borderId="8" xfId="0" applyFont="1" applyFill="1" applyBorder="1" applyAlignment="1" applyProtection="1">
      <alignment horizontal="left" vertical="center" wrapText="1"/>
      <protection locked="0"/>
    </xf>
    <xf numFmtId="0" fontId="0" fillId="2" borderId="11" xfId="0" applyFill="1" applyBorder="1" applyAlignment="1" applyProtection="1">
      <alignment horizontal="left" vertical="center" wrapText="1"/>
      <protection locked="0"/>
    </xf>
    <xf numFmtId="0" fontId="0" fillId="17" borderId="17" xfId="0" applyFill="1" applyBorder="1" applyAlignment="1" applyProtection="1">
      <alignment horizontal="center"/>
      <protection locked="0"/>
    </xf>
    <xf numFmtId="0" fontId="0" fillId="17" borderId="18" xfId="0" applyFill="1" applyBorder="1" applyAlignment="1" applyProtection="1">
      <alignment horizontal="center"/>
      <protection locked="0"/>
    </xf>
    <xf numFmtId="0" fontId="0" fillId="17" borderId="19" xfId="0" applyFill="1" applyBorder="1" applyAlignment="1" applyProtection="1">
      <alignment horizontal="center"/>
      <protection locked="0"/>
    </xf>
    <xf numFmtId="0" fontId="7" fillId="17" borderId="17" xfId="0" applyFont="1" applyFill="1" applyBorder="1" applyAlignment="1" applyProtection="1">
      <alignment horizontal="center"/>
      <protection locked="0"/>
    </xf>
    <xf numFmtId="0" fontId="4" fillId="0" borderId="0" xfId="0" applyNumberFormat="1" applyFont="1" applyAlignment="1">
      <alignment horizontal="center"/>
    </xf>
    <xf numFmtId="0" fontId="0" fillId="0" borderId="0" xfId="0" applyAlignment="1">
      <alignment horizontal="left" vertical="center"/>
    </xf>
    <xf numFmtId="0" fontId="0" fillId="0" borderId="2" xfId="0" applyBorder="1" applyAlignment="1">
      <alignment horizontal="left" vertical="center"/>
    </xf>
    <xf numFmtId="0" fontId="1" fillId="0" borderId="0" xfId="0" applyFont="1" applyAlignment="1">
      <alignment horizontal="left"/>
    </xf>
    <xf numFmtId="0" fontId="2" fillId="0" borderId="0" xfId="0" applyFont="1" applyAlignment="1">
      <alignment horizontal="center"/>
    </xf>
    <xf numFmtId="0" fontId="0" fillId="0" borderId="0" xfId="0" applyAlignment="1">
      <alignment horizont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7" fillId="0" borderId="0"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wrapText="1"/>
    </xf>
    <xf numFmtId="0" fontId="7" fillId="0" borderId="2" xfId="0" applyFont="1" applyBorder="1" applyAlignment="1">
      <alignment horizontal="left" vertical="center"/>
    </xf>
    <xf numFmtId="0" fontId="28" fillId="0" borderId="0" xfId="0" applyFont="1" applyAlignment="1">
      <alignment horizontal="left"/>
    </xf>
    <xf numFmtId="0" fontId="28" fillId="0" borderId="2" xfId="0" applyFont="1" applyBorder="1" applyAlignment="1">
      <alignment horizontal="left"/>
    </xf>
    <xf numFmtId="165" fontId="0" fillId="0" borderId="0" xfId="0" applyNumberFormat="1" applyFont="1" applyAlignment="1">
      <alignment horizontal="left"/>
    </xf>
    <xf numFmtId="0" fontId="28" fillId="0" borderId="14" xfId="0" applyFont="1" applyBorder="1" applyAlignment="1">
      <alignment horizontal="center"/>
    </xf>
    <xf numFmtId="0" fontId="28" fillId="0" borderId="10" xfId="0" applyFont="1" applyBorder="1" applyAlignment="1">
      <alignment horizontal="center"/>
    </xf>
    <xf numFmtId="0" fontId="18" fillId="0" borderId="0" xfId="0" applyFont="1" applyAlignment="1">
      <alignment horizontal="center"/>
    </xf>
    <xf numFmtId="0" fontId="31" fillId="0" borderId="0" xfId="0" applyFont="1" applyAlignment="1">
      <alignment horizontal="left"/>
    </xf>
    <xf numFmtId="0" fontId="31" fillId="0" borderId="2" xfId="0" applyFont="1" applyBorder="1" applyAlignment="1">
      <alignment horizontal="left"/>
    </xf>
    <xf numFmtId="0" fontId="28" fillId="0" borderId="12" xfId="0" applyFont="1" applyBorder="1" applyAlignment="1">
      <alignment horizontal="center"/>
    </xf>
    <xf numFmtId="0" fontId="28" fillId="0" borderId="13" xfId="0" applyFont="1" applyBorder="1" applyAlignment="1">
      <alignment horizontal="center"/>
    </xf>
    <xf numFmtId="0" fontId="23" fillId="0" borderId="14" xfId="0" applyFont="1" applyBorder="1" applyAlignment="1">
      <alignment horizontal="center"/>
    </xf>
    <xf numFmtId="0" fontId="23" fillId="0" borderId="9" xfId="0" applyFont="1" applyBorder="1" applyAlignment="1">
      <alignment horizontal="center"/>
    </xf>
    <xf numFmtId="0" fontId="23" fillId="0" borderId="10" xfId="0" applyFont="1" applyBorder="1" applyAlignment="1">
      <alignment horizontal="center"/>
    </xf>
    <xf numFmtId="0" fontId="31" fillId="0" borderId="0" xfId="0" applyFont="1" applyBorder="1" applyAlignment="1">
      <alignment horizontal="left" vertical="center"/>
    </xf>
    <xf numFmtId="0" fontId="31" fillId="0" borderId="2" xfId="0" applyFont="1" applyBorder="1" applyAlignment="1">
      <alignment horizontal="left" vertical="center"/>
    </xf>
    <xf numFmtId="2" fontId="27" fillId="0" borderId="14" xfId="0" applyNumberFormat="1" applyFont="1" applyBorder="1" applyAlignment="1">
      <alignment horizontal="center"/>
    </xf>
    <xf numFmtId="2" fontId="27" fillId="0" borderId="10" xfId="0" applyNumberFormat="1" applyFont="1" applyBorder="1" applyAlignment="1">
      <alignment horizontal="center"/>
    </xf>
    <xf numFmtId="2" fontId="27" fillId="0" borderId="12" xfId="0" applyNumberFormat="1" applyFont="1" applyBorder="1" applyAlignment="1">
      <alignment horizontal="center"/>
    </xf>
    <xf numFmtId="2" fontId="27" fillId="0" borderId="13" xfId="0" applyNumberFormat="1" applyFont="1" applyBorder="1" applyAlignment="1">
      <alignment horizontal="center"/>
    </xf>
    <xf numFmtId="0" fontId="21" fillId="0" borderId="0" xfId="0" applyFont="1" applyAlignment="1">
      <alignment horizontal="center"/>
    </xf>
    <xf numFmtId="0" fontId="29" fillId="0" borderId="0" xfId="0" applyFont="1" applyAlignment="1">
      <alignment horizontal="center"/>
    </xf>
    <xf numFmtId="0" fontId="30" fillId="0" borderId="0" xfId="0" applyFont="1" applyAlignment="1">
      <alignment horizontal="center"/>
    </xf>
  </cellXfs>
  <cellStyles count="1">
    <cellStyle name="Normal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it-IT"/>
  <c:style val="1"/>
  <c:chart>
    <c:plotArea>
      <c:layout/>
      <c:lineChart>
        <c:grouping val="standard"/>
        <c:ser>
          <c:idx val="3"/>
          <c:order val="0"/>
          <c:spPr>
            <a:ln>
              <a:solidFill>
                <a:schemeClr val="tx1"/>
              </a:solidFill>
            </a:ln>
          </c:spPr>
          <c:marker>
            <c:symbol val="square"/>
            <c:size val="7"/>
            <c:spPr>
              <a:solidFill>
                <a:schemeClr val="tx1"/>
              </a:solidFill>
            </c:spPr>
          </c:marker>
          <c:cat>
            <c:strRef>
              <c:f>Profilo!$A$16:$D$18</c:f>
              <c:strCache>
                <c:ptCount val="3"/>
                <c:pt idx="0">
                  <c:v>Difficoltà nell'identificare i sentimenti</c:v>
                </c:pt>
                <c:pt idx="1">
                  <c:v>Difficoltà nel descrivere i sentimenti</c:v>
                </c:pt>
                <c:pt idx="2">
                  <c:v>Pensiero orientato all'esterno</c:v>
                </c:pt>
              </c:strCache>
            </c:strRef>
          </c:cat>
          <c:val>
            <c:numRef>
              <c:f>Profilo!$E$16:$E$18</c:f>
              <c:numCache>
                <c:formatCode>0</c:formatCode>
                <c:ptCount val="3"/>
                <c:pt idx="0">
                  <c:v>0</c:v>
                </c:pt>
                <c:pt idx="1">
                  <c:v>0</c:v>
                </c:pt>
                <c:pt idx="2">
                  <c:v>0</c:v>
                </c:pt>
              </c:numCache>
            </c:numRef>
          </c:val>
        </c:ser>
        <c:ser>
          <c:idx val="4"/>
          <c:order val="1"/>
          <c:spPr>
            <a:ln>
              <a:solidFill>
                <a:schemeClr val="bg1">
                  <a:lumMod val="75000"/>
                </a:schemeClr>
              </a:solidFill>
              <a:prstDash val="dash"/>
            </a:ln>
          </c:spPr>
          <c:marker>
            <c:symbol val="square"/>
            <c:size val="7"/>
            <c:spPr>
              <a:solidFill>
                <a:sysClr val="window" lastClr="FFFFFF">
                  <a:lumMod val="65000"/>
                </a:sysClr>
              </a:solidFill>
            </c:spPr>
          </c:marker>
          <c:cat>
            <c:strRef>
              <c:f>Profilo!$A$16:$D$18</c:f>
              <c:strCache>
                <c:ptCount val="3"/>
                <c:pt idx="0">
                  <c:v>Difficoltà nell'identificare i sentimenti</c:v>
                </c:pt>
                <c:pt idx="1">
                  <c:v>Difficoltà nel descrivere i sentimenti</c:v>
                </c:pt>
                <c:pt idx="2">
                  <c:v>Pensiero orientato all'esterno</c:v>
                </c:pt>
              </c:strCache>
            </c:strRef>
          </c:cat>
          <c:val>
            <c:numRef>
              <c:f>Profilo!$G$16:$G$18</c:f>
              <c:numCache>
                <c:formatCode>0.00</c:formatCode>
                <c:ptCount val="3"/>
                <c:pt idx="0">
                  <c:v>20.6</c:v>
                </c:pt>
                <c:pt idx="1">
                  <c:v>17.899999999999999</c:v>
                </c:pt>
                <c:pt idx="2">
                  <c:v>22</c:v>
                </c:pt>
              </c:numCache>
            </c:numRef>
          </c:val>
        </c:ser>
        <c:marker val="1"/>
        <c:axId val="49108864"/>
        <c:axId val="49127424"/>
      </c:lineChart>
      <c:catAx>
        <c:axId val="49108864"/>
        <c:scaling>
          <c:orientation val="minMax"/>
        </c:scaling>
        <c:axPos val="b"/>
        <c:numFmt formatCode="General" sourceLinked="1"/>
        <c:majorTickMark val="none"/>
        <c:tickLblPos val="nextTo"/>
        <c:txPr>
          <a:bodyPr rot="-5400000" vert="horz"/>
          <a:lstStyle/>
          <a:p>
            <a:pPr>
              <a:defRPr sz="800"/>
            </a:pPr>
            <a:endParaRPr lang="it-IT"/>
          </a:p>
        </c:txPr>
        <c:crossAx val="49127424"/>
        <c:crosses val="autoZero"/>
        <c:auto val="1"/>
        <c:lblAlgn val="ctr"/>
        <c:lblOffset val="100"/>
      </c:catAx>
      <c:valAx>
        <c:axId val="49127424"/>
        <c:scaling>
          <c:orientation val="minMax"/>
          <c:max val="40"/>
          <c:min val="5"/>
        </c:scaling>
        <c:axPos val="l"/>
        <c:majorGridlines/>
        <c:title>
          <c:tx>
            <c:rich>
              <a:bodyPr/>
              <a:lstStyle/>
              <a:p>
                <a:pPr>
                  <a:defRPr sz="800"/>
                </a:pPr>
                <a:r>
                  <a:rPr lang="it-IT" sz="800"/>
                  <a:t>Punteggi</a:t>
                </a:r>
              </a:p>
            </c:rich>
          </c:tx>
        </c:title>
        <c:numFmt formatCode="0" sourceLinked="1"/>
        <c:majorTickMark val="none"/>
        <c:tickLblPos val="nextTo"/>
        <c:txPr>
          <a:bodyPr/>
          <a:lstStyle/>
          <a:p>
            <a:pPr>
              <a:defRPr sz="800"/>
            </a:pPr>
            <a:endParaRPr lang="it-IT"/>
          </a:p>
        </c:txPr>
        <c:crossAx val="49108864"/>
        <c:crosses val="autoZero"/>
        <c:crossBetween val="between"/>
      </c:valAx>
    </c:plotArea>
    <c:plotVisOnly val="1"/>
    <c:dispBlanksAs val="gap"/>
  </c:chart>
  <c:printSettings>
    <c:headerFooter/>
    <c:pageMargins b="0.75000000000000455" l="0.70000000000000062" r="0.70000000000000062" t="0.750000000000004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it-IT"/>
  <c:style val="1"/>
  <c:chart>
    <c:plotArea>
      <c:layout>
        <c:manualLayout>
          <c:layoutTarget val="inner"/>
          <c:xMode val="edge"/>
          <c:yMode val="edge"/>
          <c:x val="0.18808768353136895"/>
          <c:y val="5.1400524934383587E-2"/>
          <c:w val="0.54156477724616259"/>
          <c:h val="0.78972539585350865"/>
        </c:manualLayout>
      </c:layout>
      <c:barChart>
        <c:barDir val="col"/>
        <c:grouping val="clustered"/>
        <c:ser>
          <c:idx val="0"/>
          <c:order val="0"/>
          <c:spPr>
            <a:solidFill>
              <a:schemeClr val="tx1"/>
            </a:solidFill>
          </c:spPr>
          <c:cat>
            <c:strRef>
              <c:f>Profilo!$A$19</c:f>
              <c:strCache>
                <c:ptCount val="1"/>
                <c:pt idx="0">
                  <c:v>Totale Difficoltà nel Regolare le Emozioni</c:v>
                </c:pt>
              </c:strCache>
            </c:strRef>
          </c:cat>
          <c:val>
            <c:numRef>
              <c:f>Profilo!$E$19</c:f>
              <c:numCache>
                <c:formatCode>0</c:formatCode>
                <c:ptCount val="1"/>
                <c:pt idx="0">
                  <c:v>0</c:v>
                </c:pt>
              </c:numCache>
            </c:numRef>
          </c:val>
        </c:ser>
        <c:axId val="49147264"/>
        <c:axId val="111355008"/>
      </c:barChart>
      <c:catAx>
        <c:axId val="49147264"/>
        <c:scaling>
          <c:orientation val="minMax"/>
        </c:scaling>
        <c:axPos val="b"/>
        <c:numFmt formatCode="General" sourceLinked="1"/>
        <c:majorTickMark val="none"/>
        <c:tickLblPos val="nextTo"/>
        <c:txPr>
          <a:bodyPr/>
          <a:lstStyle/>
          <a:p>
            <a:pPr>
              <a:defRPr sz="800" baseline="0"/>
            </a:pPr>
            <a:endParaRPr lang="it-IT"/>
          </a:p>
        </c:txPr>
        <c:crossAx val="111355008"/>
        <c:crossesAt val="20"/>
        <c:auto val="1"/>
        <c:lblAlgn val="ctr"/>
        <c:lblOffset val="100"/>
      </c:catAx>
      <c:valAx>
        <c:axId val="111355008"/>
        <c:scaling>
          <c:orientation val="minMax"/>
          <c:max val="100"/>
          <c:min val="20"/>
        </c:scaling>
        <c:axPos val="l"/>
        <c:majorGridlines/>
        <c:title>
          <c:tx>
            <c:rich>
              <a:bodyPr/>
              <a:lstStyle/>
              <a:p>
                <a:pPr>
                  <a:defRPr sz="800"/>
                </a:pPr>
                <a:r>
                  <a:rPr lang="it-IT" sz="800"/>
                  <a:t>Punteggi</a:t>
                </a:r>
              </a:p>
            </c:rich>
          </c:tx>
        </c:title>
        <c:numFmt formatCode="0" sourceLinked="0"/>
        <c:majorTickMark val="none"/>
        <c:tickLblPos val="nextTo"/>
        <c:txPr>
          <a:bodyPr/>
          <a:lstStyle/>
          <a:p>
            <a:pPr>
              <a:defRPr sz="800"/>
            </a:pPr>
            <a:endParaRPr lang="it-IT"/>
          </a:p>
        </c:txPr>
        <c:crossAx val="49147264"/>
        <c:crosses val="autoZero"/>
        <c:crossBetween val="between"/>
      </c:valAx>
    </c:plotArea>
    <c:plotVisOnly val="1"/>
    <c:dispBlanksAs val="gap"/>
  </c:chart>
  <c:printSettings>
    <c:headerFooter/>
    <c:pageMargins b="0.75000000000000366" l="0.70000000000000062" r="0.70000000000000062" t="0.750000000000003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it-IT"/>
  <c:style val="1"/>
  <c:chart>
    <c:plotArea>
      <c:layout>
        <c:manualLayout>
          <c:layoutTarget val="inner"/>
          <c:xMode val="edge"/>
          <c:yMode val="edge"/>
          <c:x val="0.11428594936604712"/>
          <c:y val="5.1400554097404488E-2"/>
          <c:w val="0.68717695554513369"/>
          <c:h val="0.50036095521738833"/>
        </c:manualLayout>
      </c:layout>
      <c:barChart>
        <c:barDir val="col"/>
        <c:grouping val="clustered"/>
        <c:ser>
          <c:idx val="0"/>
          <c:order val="0"/>
          <c:dPt>
            <c:idx val="0"/>
            <c:spPr>
              <a:solidFill>
                <a:schemeClr val="tx1"/>
              </a:solidFill>
            </c:spPr>
          </c:dPt>
          <c:dPt>
            <c:idx val="1"/>
            <c:spPr>
              <a:solidFill>
                <a:schemeClr val="tx1"/>
              </a:solidFill>
            </c:spPr>
          </c:dPt>
          <c:dPt>
            <c:idx val="2"/>
            <c:spPr>
              <a:solidFill>
                <a:schemeClr val="tx1"/>
              </a:solidFill>
            </c:spPr>
          </c:dPt>
          <c:dPt>
            <c:idx val="3"/>
            <c:spPr>
              <a:solidFill>
                <a:schemeClr val="tx1"/>
              </a:solidFill>
            </c:spPr>
          </c:dPt>
          <c:dPt>
            <c:idx val="4"/>
            <c:spPr>
              <a:solidFill>
                <a:schemeClr val="tx1"/>
              </a:solidFill>
            </c:spPr>
          </c:dPt>
          <c:dPt>
            <c:idx val="5"/>
            <c:spPr>
              <a:solidFill>
                <a:schemeClr val="tx1"/>
              </a:solidFill>
            </c:spPr>
          </c:dPt>
          <c:dPt>
            <c:idx val="6"/>
            <c:spPr>
              <a:solidFill>
                <a:schemeClr val="tx1"/>
              </a:solidFill>
            </c:spPr>
          </c:dPt>
          <c:dPt>
            <c:idx val="7"/>
            <c:spPr>
              <a:solidFill>
                <a:schemeClr val="tx1"/>
              </a:solidFill>
            </c:spPr>
          </c:dPt>
          <c:dPt>
            <c:idx val="8"/>
            <c:spPr>
              <a:solidFill>
                <a:schemeClr val="tx1"/>
              </a:solidFill>
            </c:spPr>
          </c:dPt>
          <c:dPt>
            <c:idx val="9"/>
            <c:spPr>
              <a:solidFill>
                <a:schemeClr val="tx1"/>
              </a:solidFill>
            </c:spPr>
          </c:dPt>
          <c:cat>
            <c:strRef>
              <c:f>Profilo!$A$37:$A$46</c:f>
              <c:strCache>
                <c:ptCount val="10"/>
                <c:pt idx="0">
                  <c:v>Somatizzazione</c:v>
                </c:pt>
                <c:pt idx="1">
                  <c:v>Ossessività-Compulsività</c:v>
                </c:pt>
                <c:pt idx="2">
                  <c:v>Sentimenti d'Inadeguatezza</c:v>
                </c:pt>
                <c:pt idx="3">
                  <c:v>Depressione</c:v>
                </c:pt>
                <c:pt idx="4">
                  <c:v>Ansia</c:v>
                </c:pt>
                <c:pt idx="5">
                  <c:v>Ostilità (Aggressività)</c:v>
                </c:pt>
                <c:pt idx="6">
                  <c:v>Ansia Fobica (Agorafobia)</c:v>
                </c:pt>
                <c:pt idx="7">
                  <c:v>Paranoia</c:v>
                </c:pt>
                <c:pt idx="8">
                  <c:v>Psicoticismo</c:v>
                </c:pt>
                <c:pt idx="9">
                  <c:v>Indice Sintomatologia Generale</c:v>
                </c:pt>
              </c:strCache>
            </c:strRef>
          </c:cat>
          <c:val>
            <c:numRef>
              <c:f>Profilo!$D$37:$D$46</c:f>
              <c:numCache>
                <c:formatCode>0.00</c:formatCode>
                <c:ptCount val="10"/>
                <c:pt idx="0">
                  <c:v>0</c:v>
                </c:pt>
                <c:pt idx="1">
                  <c:v>0</c:v>
                </c:pt>
                <c:pt idx="2">
                  <c:v>0</c:v>
                </c:pt>
                <c:pt idx="3">
                  <c:v>0</c:v>
                </c:pt>
                <c:pt idx="4">
                  <c:v>0</c:v>
                </c:pt>
                <c:pt idx="5">
                  <c:v>0</c:v>
                </c:pt>
                <c:pt idx="6">
                  <c:v>0</c:v>
                </c:pt>
                <c:pt idx="7">
                  <c:v>0</c:v>
                </c:pt>
                <c:pt idx="8">
                  <c:v>0</c:v>
                </c:pt>
                <c:pt idx="9">
                  <c:v>0</c:v>
                </c:pt>
              </c:numCache>
            </c:numRef>
          </c:val>
        </c:ser>
        <c:axId val="49546368"/>
        <c:axId val="49547904"/>
      </c:barChart>
      <c:catAx>
        <c:axId val="49546368"/>
        <c:scaling>
          <c:orientation val="minMax"/>
        </c:scaling>
        <c:axPos val="b"/>
        <c:numFmt formatCode="General" sourceLinked="1"/>
        <c:majorTickMark val="none"/>
        <c:tickLblPos val="nextTo"/>
        <c:txPr>
          <a:bodyPr rot="-5400000" vert="horz"/>
          <a:lstStyle/>
          <a:p>
            <a:pPr>
              <a:defRPr sz="800" baseline="0"/>
            </a:pPr>
            <a:endParaRPr lang="it-IT"/>
          </a:p>
        </c:txPr>
        <c:crossAx val="49547904"/>
        <c:crosses val="autoZero"/>
        <c:auto val="1"/>
        <c:lblAlgn val="ctr"/>
        <c:lblOffset val="100"/>
      </c:catAx>
      <c:valAx>
        <c:axId val="49547904"/>
        <c:scaling>
          <c:orientation val="minMax"/>
          <c:max val="4"/>
        </c:scaling>
        <c:axPos val="l"/>
        <c:majorGridlines/>
        <c:title>
          <c:tx>
            <c:rich>
              <a:bodyPr/>
              <a:lstStyle/>
              <a:p>
                <a:pPr>
                  <a:defRPr/>
                </a:pPr>
                <a:r>
                  <a:rPr lang="it-IT"/>
                  <a:t>Punteggi</a:t>
                </a:r>
              </a:p>
            </c:rich>
          </c:tx>
          <c:layout/>
        </c:title>
        <c:numFmt formatCode="0.00" sourceLinked="1"/>
        <c:majorTickMark val="none"/>
        <c:tickLblPos val="nextTo"/>
        <c:crossAx val="49546368"/>
        <c:crosses val="autoZero"/>
        <c:crossBetween val="between"/>
      </c:valAx>
    </c:plotArea>
    <c:plotVisOnly val="1"/>
    <c:dispBlanksAs val="gap"/>
  </c:chart>
  <c:printSettings>
    <c:headerFooter/>
    <c:pageMargins b="0.75000000000000033" l="0.70000000000000029" r="0.70000000000000029" t="0.75000000000000033" header="0.30000000000000016" footer="0.30000000000000016"/>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it-IT"/>
  <c:style val="1"/>
  <c:chart>
    <c:view3D>
      <c:rotX val="30"/>
      <c:perspective val="30"/>
    </c:view3D>
    <c:plotArea>
      <c:layout/>
      <c:pie3DChart>
        <c:varyColors val="1"/>
        <c:ser>
          <c:idx val="0"/>
          <c:order val="0"/>
          <c:dPt>
            <c:idx val="0"/>
            <c:spPr>
              <a:solidFill>
                <a:schemeClr val="bg1"/>
              </a:solidFill>
              <a:ln>
                <a:solidFill>
                  <a:schemeClr val="tx1"/>
                </a:solidFill>
              </a:ln>
            </c:spPr>
          </c:dPt>
          <c:dPt>
            <c:idx val="2"/>
            <c:spPr>
              <a:solidFill>
                <a:schemeClr val="tx1"/>
              </a:solidFill>
            </c:spPr>
          </c:dPt>
          <c:cat>
            <c:strRef>
              <c:f>Indice!$A$32:$A$34</c:f>
              <c:strCache>
                <c:ptCount val="3"/>
                <c:pt idx="0">
                  <c:v>Assente</c:v>
                </c:pt>
                <c:pt idx="1">
                  <c:v>Presente lieve/moderato</c:v>
                </c:pt>
                <c:pt idx="2">
                  <c:v>Presente conclamato</c:v>
                </c:pt>
              </c:strCache>
            </c:strRef>
          </c:cat>
          <c:val>
            <c:numRef>
              <c:f>Indice!$D$32:$D$34</c:f>
              <c:numCache>
                <c:formatCode>General</c:formatCode>
                <c:ptCount val="3"/>
                <c:pt idx="0">
                  <c:v>12</c:v>
                </c:pt>
                <c:pt idx="1">
                  <c:v>0</c:v>
                </c:pt>
                <c:pt idx="2">
                  <c:v>0</c:v>
                </c:pt>
              </c:numCache>
            </c:numRef>
          </c:val>
        </c:ser>
      </c:pie3DChart>
      <c:spPr>
        <a:noFill/>
        <a:ln w="25400">
          <a:noFill/>
        </a:ln>
      </c:spPr>
    </c:plotArea>
    <c:legend>
      <c:legendPos val="b"/>
      <c:layout/>
    </c:legend>
    <c:plotVisOnly val="1"/>
    <c:dispBlanksAs val="zero"/>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142875</xdr:colOff>
      <xdr:row>0</xdr:row>
      <xdr:rowOff>95250</xdr:rowOff>
    </xdr:from>
    <xdr:to>
      <xdr:col>6</xdr:col>
      <xdr:colOff>428625</xdr:colOff>
      <xdr:row>5</xdr:row>
      <xdr:rowOff>0</xdr:rowOff>
    </xdr:to>
    <xdr:pic>
      <xdr:nvPicPr>
        <xdr:cNvPr id="1142" name="Immagine 4" descr="logo_sapienza"/>
        <xdr:cNvPicPr>
          <a:picLocks noChangeAspect="1" noChangeArrowheads="1"/>
        </xdr:cNvPicPr>
      </xdr:nvPicPr>
      <xdr:blipFill>
        <a:blip xmlns:r="http://schemas.openxmlformats.org/officeDocument/2006/relationships" r:embed="rId1" cstate="print"/>
        <a:srcRect/>
        <a:stretch>
          <a:fillRect/>
        </a:stretch>
      </xdr:blipFill>
      <xdr:spPr bwMode="auto">
        <a:xfrm>
          <a:off x="1323975" y="95250"/>
          <a:ext cx="2647950" cy="714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514350</xdr:colOff>
      <xdr:row>0</xdr:row>
      <xdr:rowOff>0</xdr:rowOff>
    </xdr:from>
    <xdr:to>
      <xdr:col>7</xdr:col>
      <xdr:colOff>114300</xdr:colOff>
      <xdr:row>3</xdr:row>
      <xdr:rowOff>142875</xdr:rowOff>
    </xdr:to>
    <xdr:pic>
      <xdr:nvPicPr>
        <xdr:cNvPr id="143340" name="Immagine 4" descr="logo_sapienza"/>
        <xdr:cNvPicPr>
          <a:picLocks noChangeAspect="1" noChangeArrowheads="1"/>
        </xdr:cNvPicPr>
      </xdr:nvPicPr>
      <xdr:blipFill>
        <a:blip xmlns:r="http://schemas.openxmlformats.org/officeDocument/2006/relationships" r:embed="rId1" cstate="print"/>
        <a:srcRect/>
        <a:stretch>
          <a:fillRect/>
        </a:stretch>
      </xdr:blipFill>
      <xdr:spPr bwMode="auto">
        <a:xfrm>
          <a:off x="1733550" y="0"/>
          <a:ext cx="2647950" cy="628650"/>
        </a:xfrm>
        <a:prstGeom prst="rect">
          <a:avLst/>
        </a:prstGeom>
        <a:noFill/>
        <a:ln w="9525">
          <a:noFill/>
          <a:miter lim="800000"/>
          <a:headEnd/>
          <a:tailEnd/>
        </a:ln>
      </xdr:spPr>
    </xdr:pic>
    <xdr:clientData/>
  </xdr:twoCellAnchor>
  <xdr:twoCellAnchor>
    <xdr:from>
      <xdr:col>1</xdr:col>
      <xdr:colOff>0</xdr:colOff>
      <xdr:row>11</xdr:row>
      <xdr:rowOff>102969</xdr:rowOff>
    </xdr:from>
    <xdr:to>
      <xdr:col>1</xdr:col>
      <xdr:colOff>599063</xdr:colOff>
      <xdr:row>11</xdr:row>
      <xdr:rowOff>102969</xdr:rowOff>
    </xdr:to>
    <xdr:cxnSp macro="">
      <xdr:nvCxnSpPr>
        <xdr:cNvPr id="4" name="Straight Connector 3"/>
        <xdr:cNvCxnSpPr/>
      </xdr:nvCxnSpPr>
      <xdr:spPr>
        <a:xfrm>
          <a:off x="609600" y="2503269"/>
          <a:ext cx="599063"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278947</xdr:colOff>
      <xdr:row>11</xdr:row>
      <xdr:rowOff>66684</xdr:rowOff>
    </xdr:from>
    <xdr:to>
      <xdr:col>1</xdr:col>
      <xdr:colOff>396876</xdr:colOff>
      <xdr:row>11</xdr:row>
      <xdr:rowOff>143791</xdr:rowOff>
    </xdr:to>
    <xdr:sp macro="" textlink="">
      <xdr:nvSpPr>
        <xdr:cNvPr id="5" name="Rectangle 4"/>
        <xdr:cNvSpPr/>
      </xdr:nvSpPr>
      <xdr:spPr>
        <a:xfrm>
          <a:off x="888547" y="2466984"/>
          <a:ext cx="117929" cy="77107"/>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it-IT"/>
        </a:p>
      </xdr:txBody>
    </xdr:sp>
    <xdr:clientData/>
  </xdr:twoCellAnchor>
  <xdr:twoCellAnchor>
    <xdr:from>
      <xdr:col>4</xdr:col>
      <xdr:colOff>9525</xdr:colOff>
      <xdr:row>11</xdr:row>
      <xdr:rowOff>102961</xdr:rowOff>
    </xdr:from>
    <xdr:to>
      <xdr:col>4</xdr:col>
      <xdr:colOff>601205</xdr:colOff>
      <xdr:row>11</xdr:row>
      <xdr:rowOff>104775</xdr:rowOff>
    </xdr:to>
    <xdr:cxnSp macro="">
      <xdr:nvCxnSpPr>
        <xdr:cNvPr id="6" name="Straight Connector 5"/>
        <xdr:cNvCxnSpPr/>
      </xdr:nvCxnSpPr>
      <xdr:spPr>
        <a:xfrm flipV="1">
          <a:off x="2447925" y="2503261"/>
          <a:ext cx="591680" cy="1814"/>
        </a:xfrm>
        <a:prstGeom prst="line">
          <a:avLst/>
        </a:prstGeom>
        <a:ln>
          <a:solidFill>
            <a:schemeClr val="tx1">
              <a:lumMod val="50000"/>
              <a:lumOff val="50000"/>
            </a:schemeClr>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259117</xdr:colOff>
      <xdr:row>11</xdr:row>
      <xdr:rowOff>66675</xdr:rowOff>
    </xdr:from>
    <xdr:to>
      <xdr:col>4</xdr:col>
      <xdr:colOff>377046</xdr:colOff>
      <xdr:row>11</xdr:row>
      <xdr:rowOff>143782</xdr:rowOff>
    </xdr:to>
    <xdr:sp macro="" textlink="">
      <xdr:nvSpPr>
        <xdr:cNvPr id="7" name="Rectangle 6"/>
        <xdr:cNvSpPr/>
      </xdr:nvSpPr>
      <xdr:spPr>
        <a:xfrm>
          <a:off x="2697517" y="2466975"/>
          <a:ext cx="117929" cy="77107"/>
        </a:xfrm>
        <a:prstGeom prst="rect">
          <a:avLst/>
        </a:prstGeom>
        <a:solidFill>
          <a:schemeClr val="tx1">
            <a:lumMod val="50000"/>
            <a:lumOff val="5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it-IT"/>
        </a:p>
      </xdr:txBody>
    </xdr:sp>
    <xdr:clientData/>
  </xdr:twoCellAnchor>
  <xdr:twoCellAnchor>
    <xdr:from>
      <xdr:col>0</xdr:col>
      <xdr:colOff>0</xdr:colOff>
      <xdr:row>21</xdr:row>
      <xdr:rowOff>0</xdr:rowOff>
    </xdr:from>
    <xdr:to>
      <xdr:col>4</xdr:col>
      <xdr:colOff>457200</xdr:colOff>
      <xdr:row>33</xdr:row>
      <xdr:rowOff>0</xdr:rowOff>
    </xdr:to>
    <xdr:graphicFrame macro="">
      <xdr:nvGraphicFramePr>
        <xdr:cNvPr id="143345"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457200</xdr:colOff>
      <xdr:row>21</xdr:row>
      <xdr:rowOff>0</xdr:rowOff>
    </xdr:from>
    <xdr:to>
      <xdr:col>9</xdr:col>
      <xdr:colOff>600075</xdr:colOff>
      <xdr:row>33</xdr:row>
      <xdr:rowOff>0</xdr:rowOff>
    </xdr:to>
    <xdr:graphicFrame macro="">
      <xdr:nvGraphicFramePr>
        <xdr:cNvPr id="143346"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247650</xdr:colOff>
      <xdr:row>27</xdr:row>
      <xdr:rowOff>57150</xdr:rowOff>
    </xdr:from>
    <xdr:to>
      <xdr:col>7</xdr:col>
      <xdr:colOff>600075</xdr:colOff>
      <xdr:row>27</xdr:row>
      <xdr:rowOff>57150</xdr:rowOff>
    </xdr:to>
    <xdr:sp macro="" textlink="">
      <xdr:nvSpPr>
        <xdr:cNvPr id="143347" name="Line 6"/>
        <xdr:cNvSpPr>
          <a:spLocks noChangeShapeType="1"/>
        </xdr:cNvSpPr>
      </xdr:nvSpPr>
      <xdr:spPr bwMode="auto">
        <a:xfrm flipV="1">
          <a:off x="3905250" y="4743450"/>
          <a:ext cx="962025" cy="0"/>
        </a:xfrm>
        <a:prstGeom prst="line">
          <a:avLst/>
        </a:prstGeom>
        <a:noFill/>
        <a:ln w="19050">
          <a:solidFill>
            <a:srgbClr val="A6A6A6"/>
          </a:solidFill>
          <a:round/>
          <a:headEnd/>
          <a:tailEnd/>
        </a:ln>
      </xdr:spPr>
    </xdr:sp>
    <xdr:clientData/>
  </xdr:twoCellAnchor>
  <xdr:twoCellAnchor>
    <xdr:from>
      <xdr:col>7</xdr:col>
      <xdr:colOff>586630</xdr:colOff>
      <xdr:row>26</xdr:row>
      <xdr:rowOff>71361</xdr:rowOff>
    </xdr:from>
    <xdr:to>
      <xdr:col>8</xdr:col>
      <xdr:colOff>351680</xdr:colOff>
      <xdr:row>27</xdr:row>
      <xdr:rowOff>56029</xdr:rowOff>
    </xdr:to>
    <xdr:sp macro="" textlink="">
      <xdr:nvSpPr>
        <xdr:cNvPr id="13" name="Right Brace 12"/>
        <xdr:cNvSpPr/>
      </xdr:nvSpPr>
      <xdr:spPr>
        <a:xfrm>
          <a:off x="4861674" y="4609743"/>
          <a:ext cx="375771" cy="147154"/>
        </a:xfrm>
        <a:prstGeom prst="rightBrace">
          <a:avLst>
            <a:gd name="adj1" fmla="val 2109"/>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it-IT"/>
        </a:p>
      </xdr:txBody>
    </xdr:sp>
    <xdr:clientData/>
  </xdr:twoCellAnchor>
  <xdr:twoCellAnchor>
    <xdr:from>
      <xdr:col>8</xdr:col>
      <xdr:colOff>354855</xdr:colOff>
      <xdr:row>25</xdr:row>
      <xdr:rowOff>157289</xdr:rowOff>
    </xdr:from>
    <xdr:to>
      <xdr:col>9</xdr:col>
      <xdr:colOff>580036</xdr:colOff>
      <xdr:row>27</xdr:row>
      <xdr:rowOff>139438</xdr:rowOff>
    </xdr:to>
    <xdr:sp macro="" textlink="">
      <xdr:nvSpPr>
        <xdr:cNvPr id="14" name="TextBox 13"/>
        <xdr:cNvSpPr txBox="1"/>
      </xdr:nvSpPr>
      <xdr:spPr>
        <a:xfrm>
          <a:off x="5240620" y="4533186"/>
          <a:ext cx="835901" cy="307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it-IT" sz="800"/>
            <a:t>Livelli Moderati</a:t>
          </a:r>
        </a:p>
      </xdr:txBody>
    </xdr:sp>
    <xdr:clientData/>
  </xdr:twoCellAnchor>
  <xdr:twoCellAnchor>
    <xdr:from>
      <xdr:col>8</xdr:col>
      <xdr:colOff>354855</xdr:colOff>
      <xdr:row>23</xdr:row>
      <xdr:rowOff>31974</xdr:rowOff>
    </xdr:from>
    <xdr:to>
      <xdr:col>9</xdr:col>
      <xdr:colOff>497486</xdr:colOff>
      <xdr:row>24</xdr:row>
      <xdr:rowOff>35149</xdr:rowOff>
    </xdr:to>
    <xdr:sp macro="" textlink="">
      <xdr:nvSpPr>
        <xdr:cNvPr id="15" name="TextBox 14"/>
        <xdr:cNvSpPr txBox="1"/>
      </xdr:nvSpPr>
      <xdr:spPr>
        <a:xfrm>
          <a:off x="5240620" y="4082900"/>
          <a:ext cx="753351" cy="165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800"/>
            <a:t>Alti livelli</a:t>
          </a:r>
        </a:p>
      </xdr:txBody>
    </xdr:sp>
    <xdr:clientData/>
  </xdr:twoCellAnchor>
  <xdr:twoCellAnchor>
    <xdr:from>
      <xdr:col>6</xdr:col>
      <xdr:colOff>266700</xdr:colOff>
      <xdr:row>26</xdr:row>
      <xdr:rowOff>66675</xdr:rowOff>
    </xdr:from>
    <xdr:to>
      <xdr:col>7</xdr:col>
      <xdr:colOff>600075</xdr:colOff>
      <xdr:row>26</xdr:row>
      <xdr:rowOff>66675</xdr:rowOff>
    </xdr:to>
    <xdr:sp macro="" textlink="">
      <xdr:nvSpPr>
        <xdr:cNvPr id="143351" name="Line 6"/>
        <xdr:cNvSpPr>
          <a:spLocks noChangeShapeType="1"/>
        </xdr:cNvSpPr>
      </xdr:nvSpPr>
      <xdr:spPr bwMode="auto">
        <a:xfrm>
          <a:off x="3924300" y="4591050"/>
          <a:ext cx="942975" cy="0"/>
        </a:xfrm>
        <a:prstGeom prst="line">
          <a:avLst/>
        </a:prstGeom>
        <a:noFill/>
        <a:ln w="19050">
          <a:solidFill>
            <a:srgbClr val="BFBFBF"/>
          </a:solidFill>
          <a:round/>
          <a:headEnd/>
          <a:tailEnd/>
        </a:ln>
      </xdr:spPr>
    </xdr:sp>
    <xdr:clientData/>
  </xdr:twoCellAnchor>
  <xdr:twoCellAnchor>
    <xdr:from>
      <xdr:col>0</xdr:col>
      <xdr:colOff>0</xdr:colOff>
      <xdr:row>46</xdr:row>
      <xdr:rowOff>152400</xdr:rowOff>
    </xdr:from>
    <xdr:to>
      <xdr:col>10</xdr:col>
      <xdr:colOff>0</xdr:colOff>
      <xdr:row>59</xdr:row>
      <xdr:rowOff>0</xdr:rowOff>
    </xdr:to>
    <xdr:graphicFrame macro="">
      <xdr:nvGraphicFramePr>
        <xdr:cNvPr id="143352"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19050</xdr:colOff>
      <xdr:row>50</xdr:row>
      <xdr:rowOff>98408</xdr:rowOff>
    </xdr:from>
    <xdr:to>
      <xdr:col>8</xdr:col>
      <xdr:colOff>393700</xdr:colOff>
      <xdr:row>52</xdr:row>
      <xdr:rowOff>11206</xdr:rowOff>
    </xdr:to>
    <xdr:sp macro="" textlink="">
      <xdr:nvSpPr>
        <xdr:cNvPr id="21" name="Right Brace 20"/>
        <xdr:cNvSpPr/>
      </xdr:nvSpPr>
      <xdr:spPr>
        <a:xfrm>
          <a:off x="4904815" y="8536437"/>
          <a:ext cx="374650" cy="237769"/>
        </a:xfrm>
        <a:prstGeom prst="rightBrace">
          <a:avLst>
            <a:gd name="adj1" fmla="val 2109"/>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it-IT"/>
        </a:p>
      </xdr:txBody>
    </xdr:sp>
    <xdr:clientData/>
  </xdr:twoCellAnchor>
  <xdr:twoCellAnchor>
    <xdr:from>
      <xdr:col>8</xdr:col>
      <xdr:colOff>377825</xdr:colOff>
      <xdr:row>50</xdr:row>
      <xdr:rowOff>58298</xdr:rowOff>
    </xdr:from>
    <xdr:to>
      <xdr:col>9</xdr:col>
      <xdr:colOff>544286</xdr:colOff>
      <xdr:row>52</xdr:row>
      <xdr:rowOff>40446</xdr:rowOff>
    </xdr:to>
    <xdr:sp macro="" textlink="">
      <xdr:nvSpPr>
        <xdr:cNvPr id="22" name="TextBox 21"/>
        <xdr:cNvSpPr txBox="1"/>
      </xdr:nvSpPr>
      <xdr:spPr>
        <a:xfrm>
          <a:off x="5263590" y="8496327"/>
          <a:ext cx="777181" cy="3071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it-IT" sz="800"/>
            <a:t>Lieve</a:t>
          </a:r>
        </a:p>
      </xdr:txBody>
    </xdr:sp>
    <xdr:clientData/>
  </xdr:twoCellAnchor>
  <xdr:twoCellAnchor>
    <xdr:from>
      <xdr:col>1</xdr:col>
      <xdr:colOff>264991</xdr:colOff>
      <xdr:row>52</xdr:row>
      <xdr:rowOff>4460</xdr:rowOff>
    </xdr:from>
    <xdr:to>
      <xdr:col>8</xdr:col>
      <xdr:colOff>11806</xdr:colOff>
      <xdr:row>52</xdr:row>
      <xdr:rowOff>8123</xdr:rowOff>
    </xdr:to>
    <xdr:cxnSp macro="">
      <xdr:nvCxnSpPr>
        <xdr:cNvPr id="25" name="Straight Connector 24"/>
        <xdr:cNvCxnSpPr/>
      </xdr:nvCxnSpPr>
      <xdr:spPr>
        <a:xfrm flipV="1">
          <a:off x="875712" y="8767460"/>
          <a:ext cx="4021859" cy="3663"/>
        </a:xfrm>
        <a:prstGeom prst="line">
          <a:avLst/>
        </a:prstGeom>
        <a:ln w="1905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263945</xdr:colOff>
      <xdr:row>50</xdr:row>
      <xdr:rowOff>91447</xdr:rowOff>
    </xdr:from>
    <xdr:to>
      <xdr:col>8</xdr:col>
      <xdr:colOff>7097</xdr:colOff>
      <xdr:row>50</xdr:row>
      <xdr:rowOff>95110</xdr:rowOff>
    </xdr:to>
    <xdr:cxnSp macro="">
      <xdr:nvCxnSpPr>
        <xdr:cNvPr id="27" name="Straight Connector 26"/>
        <xdr:cNvCxnSpPr/>
      </xdr:nvCxnSpPr>
      <xdr:spPr>
        <a:xfrm>
          <a:off x="874666" y="8529476"/>
          <a:ext cx="4018196" cy="3663"/>
        </a:xfrm>
        <a:prstGeom prst="line">
          <a:avLst/>
        </a:prstGeom>
        <a:ln w="1905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267609</xdr:colOff>
      <xdr:row>49</xdr:row>
      <xdr:rowOff>7739</xdr:rowOff>
    </xdr:from>
    <xdr:to>
      <xdr:col>8</xdr:col>
      <xdr:colOff>10761</xdr:colOff>
      <xdr:row>49</xdr:row>
      <xdr:rowOff>11402</xdr:rowOff>
    </xdr:to>
    <xdr:cxnSp macro="">
      <xdr:nvCxnSpPr>
        <xdr:cNvPr id="34" name="Straight Connector 33"/>
        <xdr:cNvCxnSpPr/>
      </xdr:nvCxnSpPr>
      <xdr:spPr>
        <a:xfrm>
          <a:off x="873745" y="8381080"/>
          <a:ext cx="3986107" cy="3663"/>
        </a:xfrm>
        <a:prstGeom prst="line">
          <a:avLst/>
        </a:prstGeom>
        <a:ln w="1905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20411</xdr:colOff>
      <xdr:row>49</xdr:row>
      <xdr:rowOff>15966</xdr:rowOff>
    </xdr:from>
    <xdr:to>
      <xdr:col>8</xdr:col>
      <xdr:colOff>395061</xdr:colOff>
      <xdr:row>50</xdr:row>
      <xdr:rowOff>95251</xdr:rowOff>
    </xdr:to>
    <xdr:sp macro="" textlink="">
      <xdr:nvSpPr>
        <xdr:cNvPr id="35" name="Right Brace 34"/>
        <xdr:cNvSpPr/>
      </xdr:nvSpPr>
      <xdr:spPr>
        <a:xfrm>
          <a:off x="4906176" y="8291510"/>
          <a:ext cx="374650" cy="241770"/>
        </a:xfrm>
        <a:prstGeom prst="rightBrace">
          <a:avLst>
            <a:gd name="adj1" fmla="val 2109"/>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it-IT"/>
        </a:p>
      </xdr:txBody>
    </xdr:sp>
    <xdr:clientData/>
  </xdr:twoCellAnchor>
  <xdr:twoCellAnchor>
    <xdr:from>
      <xdr:col>8</xdr:col>
      <xdr:colOff>380996</xdr:colOff>
      <xdr:row>48</xdr:row>
      <xdr:rowOff>146032</xdr:rowOff>
    </xdr:from>
    <xdr:to>
      <xdr:col>9</xdr:col>
      <xdr:colOff>547457</xdr:colOff>
      <xdr:row>50</xdr:row>
      <xdr:rowOff>128181</xdr:rowOff>
    </xdr:to>
    <xdr:sp macro="" textlink="">
      <xdr:nvSpPr>
        <xdr:cNvPr id="36" name="TextBox 35"/>
        <xdr:cNvSpPr txBox="1"/>
      </xdr:nvSpPr>
      <xdr:spPr>
        <a:xfrm>
          <a:off x="5266761" y="8259091"/>
          <a:ext cx="777181" cy="3071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it-IT" sz="800"/>
            <a:t>Moderato</a:t>
          </a:r>
        </a:p>
      </xdr:txBody>
    </xdr:sp>
    <xdr:clientData/>
  </xdr:twoCellAnchor>
  <xdr:twoCellAnchor>
    <xdr:from>
      <xdr:col>8</xdr:col>
      <xdr:colOff>27215</xdr:colOff>
      <xdr:row>47</xdr:row>
      <xdr:rowOff>91825</xdr:rowOff>
    </xdr:from>
    <xdr:to>
      <xdr:col>8</xdr:col>
      <xdr:colOff>401865</xdr:colOff>
      <xdr:row>49</xdr:row>
      <xdr:rowOff>11206</xdr:rowOff>
    </xdr:to>
    <xdr:sp macro="" textlink="">
      <xdr:nvSpPr>
        <xdr:cNvPr id="37" name="Right Brace 36"/>
        <xdr:cNvSpPr/>
      </xdr:nvSpPr>
      <xdr:spPr>
        <a:xfrm>
          <a:off x="4912980" y="8042399"/>
          <a:ext cx="374650" cy="244351"/>
        </a:xfrm>
        <a:prstGeom prst="rightBrace">
          <a:avLst>
            <a:gd name="adj1" fmla="val 2109"/>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it-IT"/>
        </a:p>
      </xdr:txBody>
    </xdr:sp>
    <xdr:clientData/>
  </xdr:twoCellAnchor>
  <xdr:twoCellAnchor>
    <xdr:from>
      <xdr:col>8</xdr:col>
      <xdr:colOff>374190</xdr:colOff>
      <xdr:row>47</xdr:row>
      <xdr:rowOff>62879</xdr:rowOff>
    </xdr:from>
    <xdr:to>
      <xdr:col>9</xdr:col>
      <xdr:colOff>540651</xdr:colOff>
      <xdr:row>49</xdr:row>
      <xdr:rowOff>45028</xdr:rowOff>
    </xdr:to>
    <xdr:sp macro="" textlink="">
      <xdr:nvSpPr>
        <xdr:cNvPr id="38" name="TextBox 37"/>
        <xdr:cNvSpPr txBox="1"/>
      </xdr:nvSpPr>
      <xdr:spPr>
        <a:xfrm>
          <a:off x="5259955" y="8013453"/>
          <a:ext cx="777181" cy="3071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it-IT" sz="800"/>
            <a:t>Conclamato</a:t>
          </a:r>
        </a:p>
      </xdr:txBody>
    </xdr:sp>
    <xdr:clientData/>
  </xdr:twoCellAnchor>
  <xdr:twoCellAnchor>
    <xdr:from>
      <xdr:col>7</xdr:col>
      <xdr:colOff>601579</xdr:colOff>
      <xdr:row>21</xdr:row>
      <xdr:rowOff>98512</xdr:rowOff>
    </xdr:from>
    <xdr:to>
      <xdr:col>8</xdr:col>
      <xdr:colOff>366629</xdr:colOff>
      <xdr:row>26</xdr:row>
      <xdr:rowOff>67235</xdr:rowOff>
    </xdr:to>
    <xdr:sp macro="" textlink="">
      <xdr:nvSpPr>
        <xdr:cNvPr id="48" name="Right Brace 47"/>
        <xdr:cNvSpPr/>
      </xdr:nvSpPr>
      <xdr:spPr>
        <a:xfrm>
          <a:off x="4876623" y="3824468"/>
          <a:ext cx="375771" cy="781149"/>
        </a:xfrm>
        <a:prstGeom prst="rightBrace">
          <a:avLst>
            <a:gd name="adj1" fmla="val 2109"/>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it-IT"/>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35</xdr:row>
      <xdr:rowOff>0</xdr:rowOff>
    </xdr:from>
    <xdr:to>
      <xdr:col>9</xdr:col>
      <xdr:colOff>609600</xdr:colOff>
      <xdr:row>53</xdr:row>
      <xdr:rowOff>0</xdr:rowOff>
    </xdr:to>
    <xdr:graphicFrame macro="">
      <xdr:nvGraphicFramePr>
        <xdr:cNvPr id="15975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6:P38"/>
  <sheetViews>
    <sheetView workbookViewId="0">
      <selection activeCell="D14" sqref="D14:F14"/>
    </sheetView>
  </sheetViews>
  <sheetFormatPr defaultColWidth="8.85546875" defaultRowHeight="12.75"/>
  <sheetData>
    <row r="6" spans="1:16" ht="16.5">
      <c r="A6" s="121" t="s">
        <v>195</v>
      </c>
      <c r="B6" s="121"/>
      <c r="C6" s="121"/>
      <c r="D6" s="121"/>
      <c r="E6" s="121"/>
      <c r="F6" s="121"/>
      <c r="G6" s="121"/>
      <c r="H6" s="121"/>
      <c r="I6" s="121"/>
    </row>
    <row r="8" spans="1:16" ht="37.5" customHeight="1">
      <c r="A8" s="135" t="s">
        <v>196</v>
      </c>
      <c r="B8" s="135"/>
      <c r="C8" s="135"/>
      <c r="D8" s="135"/>
      <c r="E8" s="135"/>
      <c r="F8" s="135"/>
      <c r="G8" s="135"/>
      <c r="H8" s="135"/>
      <c r="I8" s="135"/>
    </row>
    <row r="9" spans="1:16" ht="12.75" customHeight="1">
      <c r="A9" s="9"/>
      <c r="B9" s="9"/>
      <c r="C9" s="9"/>
      <c r="D9" s="9"/>
      <c r="E9" s="9"/>
      <c r="F9" s="9"/>
      <c r="G9" s="9"/>
      <c r="H9" s="9"/>
      <c r="I9" s="9"/>
      <c r="J9" s="8"/>
    </row>
    <row r="10" spans="1:16" ht="66" customHeight="1">
      <c r="A10" s="136" t="s">
        <v>430</v>
      </c>
      <c r="B10" s="136"/>
      <c r="C10" s="136"/>
      <c r="D10" s="136"/>
      <c r="E10" s="136"/>
      <c r="F10" s="136"/>
      <c r="G10" s="136"/>
      <c r="H10" s="136"/>
      <c r="I10" s="136"/>
      <c r="J10" s="10"/>
    </row>
    <row r="11" spans="1:16">
      <c r="K11" s="134" t="s">
        <v>0</v>
      </c>
      <c r="L11" s="134"/>
      <c r="M11" s="134"/>
      <c r="N11" s="134"/>
    </row>
    <row r="12" spans="1:16" ht="26.25">
      <c r="A12" s="137" t="s">
        <v>134</v>
      </c>
      <c r="B12" s="137"/>
      <c r="C12" s="137"/>
      <c r="D12" s="137"/>
      <c r="E12" s="137"/>
      <c r="F12" s="137"/>
      <c r="G12" s="137"/>
      <c r="H12" s="137"/>
      <c r="I12" s="137"/>
      <c r="J12" s="8"/>
      <c r="K12" s="134"/>
      <c r="L12" s="134"/>
      <c r="M12" s="134"/>
      <c r="N12" s="134"/>
    </row>
    <row r="13" spans="1:16">
      <c r="A13" s="132"/>
      <c r="B13" s="132"/>
      <c r="K13" s="134"/>
      <c r="L13" s="134"/>
      <c r="M13" s="134"/>
      <c r="N13" s="134"/>
    </row>
    <row r="14" spans="1:16" ht="18.75" customHeight="1">
      <c r="B14" s="122" t="s">
        <v>129</v>
      </c>
      <c r="C14" s="123"/>
      <c r="D14" s="133"/>
      <c r="E14" s="130"/>
      <c r="F14" s="131"/>
    </row>
    <row r="15" spans="1:16" ht="18.75" customHeight="1">
      <c r="B15" s="122" t="s">
        <v>130</v>
      </c>
      <c r="C15" s="123"/>
      <c r="D15" s="124"/>
      <c r="E15" s="125"/>
      <c r="F15" s="126"/>
      <c r="G15" s="127" t="s">
        <v>135</v>
      </c>
      <c r="H15" s="128"/>
      <c r="I15" s="128"/>
      <c r="J15" s="128"/>
      <c r="K15" s="128"/>
      <c r="L15" s="128"/>
      <c r="M15" s="128"/>
      <c r="N15" s="128"/>
      <c r="O15" s="128"/>
      <c r="P15" s="128"/>
    </row>
    <row r="16" spans="1:16" ht="18.75" customHeight="1">
      <c r="B16" s="5"/>
      <c r="C16" s="11" t="s">
        <v>387</v>
      </c>
      <c r="D16" s="138"/>
      <c r="E16" s="139"/>
      <c r="F16" s="140"/>
      <c r="G16" s="13"/>
      <c r="H16" s="6"/>
      <c r="I16" s="6"/>
      <c r="J16" s="6"/>
      <c r="K16" s="6"/>
      <c r="L16" s="6"/>
      <c r="M16" s="6"/>
      <c r="N16" s="6"/>
      <c r="O16" s="6"/>
      <c r="P16" s="6"/>
    </row>
    <row r="17" spans="1:16" ht="18.75" customHeight="1">
      <c r="B17" s="5"/>
      <c r="C17" s="11" t="s">
        <v>139</v>
      </c>
      <c r="D17" s="124"/>
      <c r="E17" s="141"/>
      <c r="F17" s="142"/>
      <c r="G17" s="13" t="s">
        <v>138</v>
      </c>
      <c r="H17" s="6"/>
      <c r="I17" s="6"/>
      <c r="J17" s="6"/>
      <c r="K17" s="6"/>
      <c r="L17" s="6"/>
      <c r="M17" s="6"/>
      <c r="N17" s="6"/>
      <c r="O17" s="6"/>
      <c r="P17" s="6"/>
    </row>
    <row r="18" spans="1:16" ht="18.75" customHeight="1">
      <c r="B18" s="5"/>
      <c r="C18" s="11" t="s">
        <v>136</v>
      </c>
      <c r="D18" s="129"/>
      <c r="E18" s="130"/>
      <c r="F18" s="131"/>
      <c r="G18" s="12" t="s">
        <v>137</v>
      </c>
    </row>
    <row r="19" spans="1:16" ht="18.75" customHeight="1">
      <c r="B19" s="122" t="s">
        <v>132</v>
      </c>
      <c r="C19" s="123"/>
      <c r="D19" s="129"/>
      <c r="E19" s="130"/>
      <c r="F19" s="131"/>
      <c r="G19" s="12" t="s">
        <v>133</v>
      </c>
    </row>
    <row r="20" spans="1:16" ht="18.75" customHeight="1">
      <c r="B20" s="122" t="s">
        <v>131</v>
      </c>
      <c r="C20" s="123"/>
      <c r="D20" s="129"/>
      <c r="E20" s="130"/>
      <c r="F20" s="131"/>
      <c r="G20" s="12" t="s">
        <v>193</v>
      </c>
    </row>
    <row r="21" spans="1:16" ht="18.75" customHeight="1">
      <c r="B21" s="5"/>
      <c r="C21" s="14" t="s">
        <v>140</v>
      </c>
      <c r="D21" s="129"/>
      <c r="E21" s="130"/>
      <c r="F21" s="131"/>
      <c r="G21" s="12" t="s">
        <v>194</v>
      </c>
    </row>
    <row r="22" spans="1:16" ht="18.75" customHeight="1">
      <c r="A22" s="17"/>
      <c r="B22" s="18"/>
      <c r="C22" s="19"/>
      <c r="D22" s="25"/>
      <c r="E22" s="25"/>
      <c r="F22" s="25"/>
      <c r="G22" s="17"/>
      <c r="H22" s="17"/>
    </row>
    <row r="23" spans="1:16" ht="18.75" customHeight="1">
      <c r="B23" s="5"/>
      <c r="C23" s="14" t="s">
        <v>141</v>
      </c>
      <c r="D23" s="146"/>
      <c r="E23" s="147"/>
      <c r="F23" s="148"/>
      <c r="G23" s="12" t="s">
        <v>142</v>
      </c>
    </row>
    <row r="24" spans="1:16" ht="18.75" customHeight="1">
      <c r="B24" s="5"/>
      <c r="C24" s="14" t="s">
        <v>149</v>
      </c>
      <c r="D24" s="149"/>
      <c r="E24" s="147"/>
      <c r="F24" s="148"/>
    </row>
    <row r="25" spans="1:16" ht="18.75" customHeight="1">
      <c r="B25" s="5"/>
      <c r="C25" s="14" t="s">
        <v>150</v>
      </c>
      <c r="D25" s="149"/>
      <c r="E25" s="147"/>
      <c r="F25" s="148"/>
      <c r="G25" s="12" t="s">
        <v>143</v>
      </c>
    </row>
    <row r="26" spans="1:16" ht="18.75" customHeight="1">
      <c r="B26" s="5"/>
      <c r="C26" s="14"/>
      <c r="D26" s="120"/>
      <c r="E26" s="16"/>
      <c r="F26" s="120"/>
      <c r="G26" s="12"/>
    </row>
    <row r="27" spans="1:16" ht="18.75" customHeight="1">
      <c r="B27" s="5"/>
      <c r="C27" s="14" t="s">
        <v>144</v>
      </c>
      <c r="D27" s="129"/>
      <c r="E27" s="130"/>
      <c r="F27" s="131"/>
      <c r="G27" s="12" t="s">
        <v>142</v>
      </c>
    </row>
    <row r="28" spans="1:16" ht="18.75" customHeight="1">
      <c r="B28" s="5"/>
      <c r="C28" s="14" t="s">
        <v>151</v>
      </c>
      <c r="D28" s="129"/>
      <c r="E28" s="130"/>
      <c r="F28" s="131"/>
      <c r="G28" s="12" t="s">
        <v>145</v>
      </c>
    </row>
    <row r="29" spans="1:16" ht="18.75" customHeight="1">
      <c r="B29" s="5"/>
      <c r="C29" s="14"/>
      <c r="D29" s="16"/>
      <c r="E29" s="16"/>
      <c r="F29" s="16"/>
      <c r="G29" s="12"/>
    </row>
    <row r="30" spans="1:16" ht="18.75" customHeight="1">
      <c r="B30" s="5"/>
      <c r="C30" s="14" t="s">
        <v>146</v>
      </c>
      <c r="D30" s="129"/>
      <c r="E30" s="130"/>
      <c r="F30" s="131"/>
      <c r="G30" s="12" t="s">
        <v>147</v>
      </c>
    </row>
    <row r="31" spans="1:16" ht="18.75" customHeight="1">
      <c r="B31" s="5"/>
      <c r="C31" s="14" t="s">
        <v>152</v>
      </c>
      <c r="D31" s="133"/>
      <c r="E31" s="130"/>
      <c r="F31" s="131"/>
      <c r="G31" s="12"/>
    </row>
    <row r="32" spans="1:16" ht="18.75" customHeight="1">
      <c r="B32" s="5"/>
      <c r="C32" s="14" t="s">
        <v>148</v>
      </c>
      <c r="D32" s="129"/>
      <c r="E32" s="130"/>
      <c r="F32" s="131"/>
      <c r="G32" s="12" t="s">
        <v>153</v>
      </c>
    </row>
    <row r="33" spans="1:10" ht="18.75" customHeight="1">
      <c r="B33" s="5"/>
      <c r="C33" s="14"/>
      <c r="D33" s="16"/>
      <c r="E33" s="16"/>
      <c r="F33" s="16"/>
      <c r="G33" s="12"/>
    </row>
    <row r="34" spans="1:10" ht="18.75" customHeight="1">
      <c r="B34" s="12" t="s">
        <v>154</v>
      </c>
    </row>
    <row r="35" spans="1:10" ht="55.5" customHeight="1">
      <c r="A35" s="144"/>
      <c r="B35" s="145"/>
      <c r="C35" s="145"/>
      <c r="D35" s="145"/>
      <c r="E35" s="145"/>
      <c r="F35" s="145"/>
      <c r="G35" s="145"/>
      <c r="H35" s="145"/>
      <c r="I35" s="145"/>
      <c r="J35" s="15"/>
    </row>
    <row r="37" spans="1:10" ht="18.75" customHeight="1">
      <c r="A37" s="150" t="s">
        <v>425</v>
      </c>
      <c r="B37" s="150"/>
      <c r="C37" s="150"/>
      <c r="D37" s="150"/>
      <c r="E37" s="150"/>
      <c r="F37" s="150"/>
      <c r="G37" s="150"/>
      <c r="H37" s="150"/>
      <c r="I37" s="150"/>
    </row>
    <row r="38" spans="1:10" ht="18.75">
      <c r="A38" s="143" t="s">
        <v>424</v>
      </c>
      <c r="B38" s="143"/>
      <c r="C38" s="143"/>
      <c r="D38" s="143"/>
      <c r="E38" s="143"/>
      <c r="F38" s="143"/>
      <c r="G38" s="143"/>
      <c r="H38" s="143"/>
      <c r="I38" s="143"/>
    </row>
  </sheetData>
  <mergeCells count="30">
    <mergeCell ref="A38:I38"/>
    <mergeCell ref="A35:I35"/>
    <mergeCell ref="D23:F23"/>
    <mergeCell ref="D24:F24"/>
    <mergeCell ref="D25:F25"/>
    <mergeCell ref="D27:F27"/>
    <mergeCell ref="D30:F30"/>
    <mergeCell ref="A37:I37"/>
    <mergeCell ref="D21:F21"/>
    <mergeCell ref="A8:I8"/>
    <mergeCell ref="A10:I10"/>
    <mergeCell ref="A12:I12"/>
    <mergeCell ref="D32:F32"/>
    <mergeCell ref="D16:F16"/>
    <mergeCell ref="D18:F18"/>
    <mergeCell ref="D17:F17"/>
    <mergeCell ref="D19:F19"/>
    <mergeCell ref="D28:F28"/>
    <mergeCell ref="D31:F31"/>
    <mergeCell ref="A6:I6"/>
    <mergeCell ref="B15:C15"/>
    <mergeCell ref="D15:F15"/>
    <mergeCell ref="G15:P15"/>
    <mergeCell ref="B20:C20"/>
    <mergeCell ref="D20:F20"/>
    <mergeCell ref="B19:C19"/>
    <mergeCell ref="A13:B13"/>
    <mergeCell ref="B14:C14"/>
    <mergeCell ref="D14:F14"/>
    <mergeCell ref="K11:N13"/>
  </mergeCells>
  <dataValidations count="4">
    <dataValidation type="list" allowBlank="1" showInputMessage="1" showErrorMessage="1" sqref="D17:F17">
      <formula1>"m, f"</formula1>
    </dataValidation>
    <dataValidation type="list" allowBlank="1" showInputMessage="1" showErrorMessage="1" sqref="D20:F20">
      <formula1>"0, 1, 2, 3"</formula1>
    </dataValidation>
    <dataValidation type="list" allowBlank="1" showInputMessage="1" showErrorMessage="1" sqref="D21:F21">
      <formula1>"1, 2, 3, 4, 5"</formula1>
    </dataValidation>
    <dataValidation type="list" allowBlank="1" showInputMessage="1" showErrorMessage="1" sqref="D23:F23 D27:F27 D30:F30">
      <formula1>"si, no"</formula1>
    </dataValidation>
  </dataValidations>
  <pageMargins left="0.70866141732283472" right="0.70866141732283472" top="0.74803149606299213" bottom="0.74803149606299213" header="0.31496062992125984" footer="0.31496062992125984"/>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O33"/>
  <sheetViews>
    <sheetView zoomScaleNormal="100" workbookViewId="0">
      <pane ySplit="9" topLeftCell="A10" activePane="bottomLeft" state="frozenSplit"/>
      <selection pane="bottomLeft" activeCell="J11" sqref="J11"/>
    </sheetView>
  </sheetViews>
  <sheetFormatPr defaultColWidth="8.85546875" defaultRowHeight="12.75"/>
  <sheetData>
    <row r="1" spans="1:15" ht="26.25">
      <c r="A1" s="137" t="s">
        <v>21</v>
      </c>
      <c r="B1" s="137"/>
      <c r="C1" s="137"/>
      <c r="D1" s="137"/>
      <c r="E1" s="137"/>
      <c r="F1" s="137"/>
      <c r="G1" s="137"/>
      <c r="H1" s="137"/>
      <c r="I1" s="137"/>
      <c r="J1" s="137"/>
    </row>
    <row r="2" spans="1:15" ht="20.25" customHeight="1">
      <c r="A2" s="154" t="s">
        <v>22</v>
      </c>
      <c r="B2" s="154"/>
      <c r="C2" s="154"/>
      <c r="D2" s="154"/>
      <c r="E2" s="154"/>
      <c r="F2" s="154"/>
      <c r="G2" s="154"/>
      <c r="H2" s="154"/>
      <c r="I2" s="154"/>
      <c r="J2" s="154"/>
    </row>
    <row r="4" spans="1:15" ht="24.75" customHeight="1">
      <c r="A4" s="155" t="s">
        <v>23</v>
      </c>
      <c r="B4" s="155"/>
      <c r="C4" s="155"/>
      <c r="D4" s="155"/>
      <c r="E4" s="155"/>
      <c r="F4" s="155"/>
      <c r="G4" s="155"/>
      <c r="H4" s="155"/>
      <c r="I4" s="155"/>
      <c r="J4" s="155"/>
    </row>
    <row r="5" spans="1:15">
      <c r="D5" s="153" t="s">
        <v>24</v>
      </c>
      <c r="E5" s="153"/>
      <c r="F5" s="153"/>
      <c r="G5" s="153"/>
      <c r="H5" s="153"/>
      <c r="I5" s="153"/>
      <c r="J5" s="153"/>
    </row>
    <row r="6" spans="1:15">
      <c r="D6" s="153" t="s">
        <v>25</v>
      </c>
      <c r="E6" s="153"/>
      <c r="F6" s="153"/>
      <c r="G6" s="153"/>
      <c r="H6" s="153"/>
      <c r="I6" s="153"/>
      <c r="J6" s="153"/>
      <c r="L6" s="12"/>
    </row>
    <row r="7" spans="1:15">
      <c r="D7" s="153" t="s">
        <v>26</v>
      </c>
      <c r="E7" s="153"/>
      <c r="F7" s="153"/>
      <c r="G7" s="153"/>
      <c r="H7" s="153"/>
      <c r="I7" s="153"/>
      <c r="J7" s="153"/>
    </row>
    <row r="8" spans="1:15">
      <c r="D8" s="153" t="s">
        <v>27</v>
      </c>
      <c r="E8" s="153"/>
      <c r="F8" s="153"/>
      <c r="G8" s="153"/>
      <c r="H8" s="153"/>
      <c r="I8" s="153"/>
      <c r="J8" s="153"/>
    </row>
    <row r="9" spans="1:15">
      <c r="D9" s="153" t="s">
        <v>28</v>
      </c>
      <c r="E9" s="153"/>
      <c r="F9" s="153"/>
      <c r="G9" s="153"/>
      <c r="H9" s="153"/>
      <c r="I9" s="153"/>
      <c r="J9" s="153"/>
    </row>
    <row r="11" spans="1:15" ht="18.75" customHeight="1">
      <c r="A11" s="1">
        <v>1</v>
      </c>
      <c r="B11" s="151" t="s">
        <v>1</v>
      </c>
      <c r="C11" s="151"/>
      <c r="D11" s="151"/>
      <c r="E11" s="151"/>
      <c r="F11" s="151"/>
      <c r="G11" s="151"/>
      <c r="H11" s="151"/>
      <c r="I11" s="152"/>
      <c r="J11" s="2"/>
      <c r="L11" s="132" t="s">
        <v>29</v>
      </c>
      <c r="M11" s="132"/>
      <c r="N11" s="132"/>
      <c r="O11" s="132"/>
    </row>
    <row r="12" spans="1:15" ht="18.75" customHeight="1">
      <c r="A12" s="1">
        <v>2</v>
      </c>
      <c r="B12" s="151" t="s">
        <v>2</v>
      </c>
      <c r="C12" s="151"/>
      <c r="D12" s="151"/>
      <c r="E12" s="151"/>
      <c r="F12" s="151"/>
      <c r="G12" s="151"/>
      <c r="H12" s="151"/>
      <c r="I12" s="152"/>
      <c r="J12" s="2"/>
      <c r="L12" s="134" t="s">
        <v>0</v>
      </c>
      <c r="M12" s="134"/>
      <c r="N12" s="134"/>
      <c r="O12" s="134"/>
    </row>
    <row r="13" spans="1:15" ht="18.75" customHeight="1">
      <c r="A13" s="1">
        <v>3</v>
      </c>
      <c r="B13" s="151" t="s">
        <v>3</v>
      </c>
      <c r="C13" s="151"/>
      <c r="D13" s="151"/>
      <c r="E13" s="151"/>
      <c r="F13" s="151"/>
      <c r="G13" s="151"/>
      <c r="H13" s="151"/>
      <c r="I13" s="152"/>
      <c r="J13" s="2"/>
      <c r="L13" s="134"/>
      <c r="M13" s="134"/>
      <c r="N13" s="134"/>
      <c r="O13" s="134"/>
    </row>
    <row r="14" spans="1:15" ht="18.75" customHeight="1">
      <c r="A14" s="1">
        <v>4</v>
      </c>
      <c r="B14" s="151" t="s">
        <v>4</v>
      </c>
      <c r="C14" s="151"/>
      <c r="D14" s="151"/>
      <c r="E14" s="151"/>
      <c r="F14" s="151"/>
      <c r="G14" s="151"/>
      <c r="H14" s="151"/>
      <c r="I14" s="152"/>
      <c r="J14" s="2"/>
      <c r="L14" s="134"/>
      <c r="M14" s="134"/>
      <c r="N14" s="134"/>
      <c r="O14" s="134"/>
    </row>
    <row r="15" spans="1:15" ht="18.75" customHeight="1">
      <c r="A15" s="1">
        <v>5</v>
      </c>
      <c r="B15" s="151" t="s">
        <v>5</v>
      </c>
      <c r="C15" s="151"/>
      <c r="D15" s="151"/>
      <c r="E15" s="151"/>
      <c r="F15" s="151"/>
      <c r="G15" s="151"/>
      <c r="H15" s="151"/>
      <c r="I15" s="152"/>
      <c r="J15" s="2"/>
    </row>
    <row r="16" spans="1:15" ht="18.75" customHeight="1">
      <c r="A16" s="1">
        <v>6</v>
      </c>
      <c r="B16" s="151" t="s">
        <v>6</v>
      </c>
      <c r="C16" s="151"/>
      <c r="D16" s="151"/>
      <c r="E16" s="151"/>
      <c r="F16" s="151"/>
      <c r="G16" s="151"/>
      <c r="H16" s="151"/>
      <c r="I16" s="152"/>
      <c r="J16" s="2"/>
    </row>
    <row r="17" spans="1:10" ht="18.75" customHeight="1">
      <c r="A17" s="1">
        <v>7</v>
      </c>
      <c r="B17" s="151" t="s">
        <v>7</v>
      </c>
      <c r="C17" s="151"/>
      <c r="D17" s="151"/>
      <c r="E17" s="151"/>
      <c r="F17" s="151"/>
      <c r="G17" s="151"/>
      <c r="H17" s="151"/>
      <c r="I17" s="152"/>
      <c r="J17" s="2"/>
    </row>
    <row r="18" spans="1:10" ht="37.5" customHeight="1">
      <c r="A18" s="1">
        <v>8</v>
      </c>
      <c r="B18" s="156" t="s">
        <v>8</v>
      </c>
      <c r="C18" s="156"/>
      <c r="D18" s="156"/>
      <c r="E18" s="156"/>
      <c r="F18" s="156"/>
      <c r="G18" s="156"/>
      <c r="H18" s="156"/>
      <c r="I18" s="157"/>
      <c r="J18" s="2"/>
    </row>
    <row r="19" spans="1:10" ht="18.75" customHeight="1">
      <c r="A19" s="1">
        <v>9</v>
      </c>
      <c r="B19" s="151" t="s">
        <v>9</v>
      </c>
      <c r="C19" s="151"/>
      <c r="D19" s="151"/>
      <c r="E19" s="151"/>
      <c r="F19" s="151"/>
      <c r="G19" s="151"/>
      <c r="H19" s="151"/>
      <c r="I19" s="152"/>
      <c r="J19" s="2"/>
    </row>
    <row r="20" spans="1:10" ht="18.75" customHeight="1">
      <c r="A20" s="1">
        <v>10</v>
      </c>
      <c r="B20" s="151" t="s">
        <v>10</v>
      </c>
      <c r="C20" s="151"/>
      <c r="D20" s="151"/>
      <c r="E20" s="151"/>
      <c r="F20" s="151"/>
      <c r="G20" s="151"/>
      <c r="H20" s="151"/>
      <c r="I20" s="152"/>
      <c r="J20" s="2"/>
    </row>
    <row r="21" spans="1:10" ht="18.75" customHeight="1">
      <c r="A21" s="1">
        <v>11</v>
      </c>
      <c r="B21" s="151" t="s">
        <v>11</v>
      </c>
      <c r="C21" s="151"/>
      <c r="D21" s="151"/>
      <c r="E21" s="151"/>
      <c r="F21" s="151"/>
      <c r="G21" s="151"/>
      <c r="H21" s="151"/>
      <c r="I21" s="152"/>
      <c r="J21" s="2"/>
    </row>
    <row r="22" spans="1:10" ht="18.75" customHeight="1">
      <c r="A22" s="1">
        <v>12</v>
      </c>
      <c r="B22" s="151" t="s">
        <v>12</v>
      </c>
      <c r="C22" s="151"/>
      <c r="D22" s="151"/>
      <c r="E22" s="151"/>
      <c r="F22" s="151"/>
      <c r="G22" s="151"/>
      <c r="H22" s="151"/>
      <c r="I22" s="152"/>
      <c r="J22" s="2"/>
    </row>
    <row r="23" spans="1:10" ht="18.75" customHeight="1">
      <c r="A23" s="1">
        <v>13</v>
      </c>
      <c r="B23" s="151" t="s">
        <v>13</v>
      </c>
      <c r="C23" s="151"/>
      <c r="D23" s="151"/>
      <c r="E23" s="151"/>
      <c r="F23" s="151"/>
      <c r="G23" s="151"/>
      <c r="H23" s="151"/>
      <c r="I23" s="152"/>
      <c r="J23" s="2"/>
    </row>
    <row r="24" spans="1:10" ht="18.75" customHeight="1">
      <c r="A24" s="1">
        <v>14</v>
      </c>
      <c r="B24" s="151" t="s">
        <v>14</v>
      </c>
      <c r="C24" s="151"/>
      <c r="D24" s="151"/>
      <c r="E24" s="151"/>
      <c r="F24" s="151"/>
      <c r="G24" s="151"/>
      <c r="H24" s="151"/>
      <c r="I24" s="152"/>
      <c r="J24" s="2"/>
    </row>
    <row r="25" spans="1:10" ht="18.75" customHeight="1">
      <c r="A25" s="1">
        <v>15</v>
      </c>
      <c r="B25" s="151" t="s">
        <v>15</v>
      </c>
      <c r="C25" s="151"/>
      <c r="D25" s="151"/>
      <c r="E25" s="151"/>
      <c r="F25" s="151"/>
      <c r="G25" s="151"/>
      <c r="H25" s="151"/>
      <c r="I25" s="152"/>
      <c r="J25" s="2"/>
    </row>
    <row r="26" spans="1:10" ht="18.75" customHeight="1">
      <c r="A26" s="1">
        <v>16</v>
      </c>
      <c r="B26" s="151" t="s">
        <v>16</v>
      </c>
      <c r="C26" s="151"/>
      <c r="D26" s="151"/>
      <c r="E26" s="151"/>
      <c r="F26" s="151"/>
      <c r="G26" s="151"/>
      <c r="H26" s="151"/>
      <c r="I26" s="152"/>
      <c r="J26" s="2"/>
    </row>
    <row r="27" spans="1:10" ht="18.75" customHeight="1">
      <c r="A27" s="1">
        <v>17</v>
      </c>
      <c r="B27" s="151" t="s">
        <v>17</v>
      </c>
      <c r="C27" s="151"/>
      <c r="D27" s="151"/>
      <c r="E27" s="151"/>
      <c r="F27" s="151"/>
      <c r="G27" s="151"/>
      <c r="H27" s="151"/>
      <c r="I27" s="152"/>
      <c r="J27" s="2"/>
    </row>
    <row r="28" spans="1:10" ht="18.75" customHeight="1">
      <c r="A28" s="1">
        <v>18</v>
      </c>
      <c r="B28" s="151" t="s">
        <v>18</v>
      </c>
      <c r="C28" s="151"/>
      <c r="D28" s="151"/>
      <c r="E28" s="151"/>
      <c r="F28" s="151"/>
      <c r="G28" s="151"/>
      <c r="H28" s="151"/>
      <c r="I28" s="152"/>
      <c r="J28" s="2"/>
    </row>
    <row r="29" spans="1:10" ht="18.75" customHeight="1">
      <c r="A29" s="1">
        <v>19</v>
      </c>
      <c r="B29" s="151" t="s">
        <v>19</v>
      </c>
      <c r="C29" s="151"/>
      <c r="D29" s="151"/>
      <c r="E29" s="151"/>
      <c r="F29" s="151"/>
      <c r="G29" s="151"/>
      <c r="H29" s="151"/>
      <c r="I29" s="152"/>
      <c r="J29" s="2"/>
    </row>
    <row r="30" spans="1:10" ht="18.75" customHeight="1">
      <c r="A30" s="1">
        <v>20</v>
      </c>
      <c r="B30" s="151" t="s">
        <v>20</v>
      </c>
      <c r="C30" s="151"/>
      <c r="D30" s="151"/>
      <c r="E30" s="151"/>
      <c r="F30" s="151"/>
      <c r="G30" s="151"/>
      <c r="H30" s="151"/>
      <c r="I30" s="152"/>
      <c r="J30" s="2"/>
    </row>
    <row r="32" spans="1:10" ht="18.75">
      <c r="A32" s="150" t="s">
        <v>426</v>
      </c>
      <c r="B32" s="150"/>
      <c r="C32" s="150"/>
      <c r="D32" s="150"/>
      <c r="E32" s="150"/>
      <c r="F32" s="150"/>
      <c r="G32" s="150"/>
      <c r="H32" s="150"/>
      <c r="I32" s="150"/>
      <c r="J32" s="150"/>
    </row>
    <row r="33" spans="1:10" ht="18.75">
      <c r="A33" s="143" t="s">
        <v>427</v>
      </c>
      <c r="B33" s="143"/>
      <c r="C33" s="143"/>
      <c r="D33" s="143"/>
      <c r="E33" s="143"/>
      <c r="F33" s="143"/>
      <c r="G33" s="143"/>
      <c r="H33" s="143"/>
      <c r="I33" s="143"/>
      <c r="J33" s="143"/>
    </row>
  </sheetData>
  <mergeCells count="32">
    <mergeCell ref="B24:I24"/>
    <mergeCell ref="B21:I21"/>
    <mergeCell ref="B22:I22"/>
    <mergeCell ref="A33:J33"/>
    <mergeCell ref="B25:I25"/>
    <mergeCell ref="B26:I26"/>
    <mergeCell ref="A32:J32"/>
    <mergeCell ref="B27:I27"/>
    <mergeCell ref="B28:I28"/>
    <mergeCell ref="B29:I29"/>
    <mergeCell ref="B30:I30"/>
    <mergeCell ref="B17:I17"/>
    <mergeCell ref="B18:I18"/>
    <mergeCell ref="B19:I19"/>
    <mergeCell ref="B20:I20"/>
    <mergeCell ref="B23:I23"/>
    <mergeCell ref="L11:O11"/>
    <mergeCell ref="B12:I12"/>
    <mergeCell ref="L12:O14"/>
    <mergeCell ref="B13:I13"/>
    <mergeCell ref="B14:I14"/>
    <mergeCell ref="B15:I15"/>
    <mergeCell ref="B16:I16"/>
    <mergeCell ref="D8:J8"/>
    <mergeCell ref="D9:J9"/>
    <mergeCell ref="A1:J1"/>
    <mergeCell ref="A2:J2"/>
    <mergeCell ref="A4:J4"/>
    <mergeCell ref="D5:J5"/>
    <mergeCell ref="D6:J6"/>
    <mergeCell ref="D7:J7"/>
    <mergeCell ref="B11:I11"/>
  </mergeCells>
  <phoneticPr fontId="3" type="noConversion"/>
  <dataValidations count="1">
    <dataValidation type="list" allowBlank="1" showInputMessage="1" showErrorMessage="1" sqref="J11:J30">
      <formula1>"1,2,3,4,5"</formula1>
    </dataValidation>
  </dataValidations>
  <pageMargins left="0.39370078740157483" right="0.39370078740157483" top="0.59055118110236227" bottom="0.59055118110236227" header="0.51181102362204722" footer="0.51181102362204722"/>
  <pageSetup paperSize="9" orientation="portrait"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dimension ref="A1:O103"/>
  <sheetViews>
    <sheetView zoomScaleNormal="100" workbookViewId="0">
      <pane xSplit="11" ySplit="9" topLeftCell="L10" activePane="bottomRight" state="frozenSplit"/>
      <selection pane="topRight" activeCell="L1" sqref="L1"/>
      <selection pane="bottomLeft" activeCell="A12" sqref="A12"/>
      <selection pane="bottomRight" activeCell="J11" sqref="J11"/>
    </sheetView>
  </sheetViews>
  <sheetFormatPr defaultColWidth="8.85546875" defaultRowHeight="12.75"/>
  <sheetData>
    <row r="1" spans="1:15" ht="26.25">
      <c r="A1" s="137" t="s">
        <v>30</v>
      </c>
      <c r="B1" s="137"/>
      <c r="C1" s="137"/>
      <c r="D1" s="137"/>
      <c r="E1" s="137"/>
      <c r="F1" s="137"/>
      <c r="G1" s="137"/>
      <c r="H1" s="137"/>
      <c r="I1" s="137"/>
      <c r="J1" s="137"/>
    </row>
    <row r="2" spans="1:15" ht="20.25" customHeight="1">
      <c r="A2" s="154" t="s">
        <v>31</v>
      </c>
      <c r="B2" s="154"/>
      <c r="C2" s="154"/>
      <c r="D2" s="154"/>
      <c r="E2" s="154"/>
      <c r="F2" s="154"/>
      <c r="G2" s="154"/>
      <c r="H2" s="154"/>
      <c r="I2" s="154"/>
      <c r="J2" s="154"/>
      <c r="M2" s="3"/>
    </row>
    <row r="4" spans="1:15" ht="38.25" customHeight="1">
      <c r="A4" s="163" t="s">
        <v>33</v>
      </c>
      <c r="B4" s="155"/>
      <c r="C4" s="155"/>
      <c r="D4" s="155"/>
      <c r="E4" s="155"/>
      <c r="F4" s="155"/>
      <c r="G4" s="155"/>
      <c r="H4" s="155"/>
      <c r="I4" s="155"/>
      <c r="J4" s="155"/>
    </row>
    <row r="5" spans="1:15" ht="15">
      <c r="D5" s="153" t="s">
        <v>34</v>
      </c>
      <c r="E5" s="153"/>
      <c r="F5" s="153"/>
      <c r="G5" s="153"/>
      <c r="H5" s="153"/>
      <c r="I5" s="153"/>
      <c r="J5" s="153"/>
      <c r="M5" s="4"/>
    </row>
    <row r="6" spans="1:15">
      <c r="D6" s="153" t="s">
        <v>35</v>
      </c>
      <c r="E6" s="153"/>
      <c r="F6" s="153"/>
      <c r="G6" s="153"/>
      <c r="H6" s="153"/>
      <c r="I6" s="153"/>
      <c r="J6" s="153"/>
    </row>
    <row r="7" spans="1:15">
      <c r="D7" s="153" t="s">
        <v>36</v>
      </c>
      <c r="E7" s="153"/>
      <c r="F7" s="153"/>
      <c r="G7" s="153"/>
      <c r="H7" s="153"/>
      <c r="I7" s="153"/>
      <c r="J7" s="153"/>
    </row>
    <row r="8" spans="1:15">
      <c r="D8" s="153" t="s">
        <v>37</v>
      </c>
      <c r="E8" s="153"/>
      <c r="F8" s="153"/>
      <c r="G8" s="153"/>
      <c r="H8" s="153"/>
      <c r="I8" s="153"/>
      <c r="J8" s="153"/>
    </row>
    <row r="9" spans="1:15">
      <c r="D9" s="153" t="s">
        <v>38</v>
      </c>
      <c r="E9" s="153"/>
      <c r="F9" s="153"/>
      <c r="G9" s="153"/>
      <c r="H9" s="153"/>
      <c r="I9" s="153"/>
      <c r="J9" s="153"/>
    </row>
    <row r="11" spans="1:15" ht="18.75" customHeight="1">
      <c r="A11" s="1">
        <v>1</v>
      </c>
      <c r="B11" s="161" t="s">
        <v>39</v>
      </c>
      <c r="C11" s="156"/>
      <c r="D11" s="156"/>
      <c r="E11" s="156"/>
      <c r="F11" s="156"/>
      <c r="G11" s="156"/>
      <c r="H11" s="156"/>
      <c r="I11" s="157"/>
      <c r="J11" s="2"/>
      <c r="L11" s="160" t="s">
        <v>32</v>
      </c>
      <c r="M11" s="132"/>
      <c r="N11" s="132"/>
      <c r="O11" s="132"/>
    </row>
    <row r="12" spans="1:15" ht="18.75" customHeight="1">
      <c r="A12" s="1">
        <v>2</v>
      </c>
      <c r="B12" s="161" t="s">
        <v>40</v>
      </c>
      <c r="C12" s="156"/>
      <c r="D12" s="156"/>
      <c r="E12" s="156"/>
      <c r="F12" s="156"/>
      <c r="G12" s="156"/>
      <c r="H12" s="156"/>
      <c r="I12" s="157"/>
      <c r="J12" s="2"/>
      <c r="L12" s="134" t="s">
        <v>0</v>
      </c>
      <c r="M12" s="134"/>
      <c r="N12" s="134"/>
      <c r="O12" s="134"/>
    </row>
    <row r="13" spans="1:15" ht="18.75" customHeight="1">
      <c r="A13" s="1">
        <v>3</v>
      </c>
      <c r="B13" s="162" t="s">
        <v>41</v>
      </c>
      <c r="C13" s="151"/>
      <c r="D13" s="151"/>
      <c r="E13" s="151"/>
      <c r="F13" s="151"/>
      <c r="G13" s="151"/>
      <c r="H13" s="151"/>
      <c r="I13" s="152"/>
      <c r="J13" s="2"/>
      <c r="L13" s="134"/>
      <c r="M13" s="134"/>
      <c r="N13" s="134"/>
      <c r="O13" s="134"/>
    </row>
    <row r="14" spans="1:15" ht="18.75" customHeight="1">
      <c r="A14" s="1">
        <v>4</v>
      </c>
      <c r="B14" s="162" t="s">
        <v>42</v>
      </c>
      <c r="C14" s="151"/>
      <c r="D14" s="151"/>
      <c r="E14" s="151"/>
      <c r="F14" s="151"/>
      <c r="G14" s="151"/>
      <c r="H14" s="151"/>
      <c r="I14" s="152"/>
      <c r="J14" s="2"/>
      <c r="L14" s="134"/>
      <c r="M14" s="134"/>
      <c r="N14" s="134"/>
      <c r="O14" s="134"/>
    </row>
    <row r="15" spans="1:15" ht="18.75" customHeight="1">
      <c r="A15" s="1">
        <v>5</v>
      </c>
      <c r="B15" s="162" t="s">
        <v>43</v>
      </c>
      <c r="C15" s="151"/>
      <c r="D15" s="151"/>
      <c r="E15" s="151"/>
      <c r="F15" s="151"/>
      <c r="G15" s="151"/>
      <c r="H15" s="151"/>
      <c r="I15" s="152"/>
      <c r="J15" s="2"/>
    </row>
    <row r="16" spans="1:15" ht="18.75" customHeight="1">
      <c r="A16" s="1">
        <v>6</v>
      </c>
      <c r="B16" s="162" t="s">
        <v>44</v>
      </c>
      <c r="C16" s="151"/>
      <c r="D16" s="151"/>
      <c r="E16" s="151"/>
      <c r="F16" s="151"/>
      <c r="G16" s="151"/>
      <c r="H16" s="151"/>
      <c r="I16" s="152"/>
      <c r="J16" s="2"/>
    </row>
    <row r="17" spans="1:10" ht="18.75" customHeight="1">
      <c r="A17" s="1">
        <v>7</v>
      </c>
      <c r="B17" s="162" t="s">
        <v>45</v>
      </c>
      <c r="C17" s="151"/>
      <c r="D17" s="151"/>
      <c r="E17" s="151"/>
      <c r="F17" s="151"/>
      <c r="G17" s="151"/>
      <c r="H17" s="151"/>
      <c r="I17" s="152"/>
      <c r="J17" s="2"/>
    </row>
    <row r="18" spans="1:10" ht="18.75" customHeight="1">
      <c r="A18" s="1">
        <v>8</v>
      </c>
      <c r="B18" s="161" t="s">
        <v>46</v>
      </c>
      <c r="C18" s="156"/>
      <c r="D18" s="156"/>
      <c r="E18" s="156"/>
      <c r="F18" s="156"/>
      <c r="G18" s="156"/>
      <c r="H18" s="156"/>
      <c r="I18" s="157"/>
      <c r="J18" s="2"/>
    </row>
    <row r="19" spans="1:10" ht="18.75" customHeight="1">
      <c r="A19" s="1">
        <v>9</v>
      </c>
      <c r="B19" s="162" t="s">
        <v>47</v>
      </c>
      <c r="C19" s="151"/>
      <c r="D19" s="151"/>
      <c r="E19" s="151"/>
      <c r="F19" s="151"/>
      <c r="G19" s="151"/>
      <c r="H19" s="151"/>
      <c r="I19" s="152"/>
      <c r="J19" s="2"/>
    </row>
    <row r="20" spans="1:10" ht="18.75" customHeight="1">
      <c r="A20" s="1">
        <v>10</v>
      </c>
      <c r="B20" s="162" t="s">
        <v>48</v>
      </c>
      <c r="C20" s="151"/>
      <c r="D20" s="151"/>
      <c r="E20" s="151"/>
      <c r="F20" s="151"/>
      <c r="G20" s="151"/>
      <c r="H20" s="151"/>
      <c r="I20" s="152"/>
      <c r="J20" s="2"/>
    </row>
    <row r="21" spans="1:10" ht="18.75" customHeight="1">
      <c r="A21" s="1">
        <v>11</v>
      </c>
      <c r="B21" s="162" t="s">
        <v>49</v>
      </c>
      <c r="C21" s="151"/>
      <c r="D21" s="151"/>
      <c r="E21" s="151"/>
      <c r="F21" s="151"/>
      <c r="G21" s="151"/>
      <c r="H21" s="151"/>
      <c r="I21" s="152"/>
      <c r="J21" s="2"/>
    </row>
    <row r="22" spans="1:10" ht="18.75" customHeight="1">
      <c r="A22" s="1">
        <v>12</v>
      </c>
      <c r="B22" s="162" t="s">
        <v>50</v>
      </c>
      <c r="C22" s="151"/>
      <c r="D22" s="151"/>
      <c r="E22" s="151"/>
      <c r="F22" s="151"/>
      <c r="G22" s="151"/>
      <c r="H22" s="151"/>
      <c r="I22" s="152"/>
      <c r="J22" s="2"/>
    </row>
    <row r="23" spans="1:10" ht="18.75" customHeight="1">
      <c r="A23" s="1">
        <v>13</v>
      </c>
      <c r="B23" s="162" t="s">
        <v>51</v>
      </c>
      <c r="C23" s="151"/>
      <c r="D23" s="151"/>
      <c r="E23" s="151"/>
      <c r="F23" s="151"/>
      <c r="G23" s="151"/>
      <c r="H23" s="151"/>
      <c r="I23" s="152"/>
      <c r="J23" s="2"/>
    </row>
    <row r="24" spans="1:10" ht="18.75" customHeight="1">
      <c r="A24" s="1">
        <v>14</v>
      </c>
      <c r="B24" s="162" t="s">
        <v>52</v>
      </c>
      <c r="C24" s="151"/>
      <c r="D24" s="151"/>
      <c r="E24" s="151"/>
      <c r="F24" s="151"/>
      <c r="G24" s="151"/>
      <c r="H24" s="151"/>
      <c r="I24" s="152"/>
      <c r="J24" s="2"/>
    </row>
    <row r="25" spans="1:10" ht="18.75" customHeight="1">
      <c r="A25" s="1">
        <v>15</v>
      </c>
      <c r="B25" s="162" t="s">
        <v>53</v>
      </c>
      <c r="C25" s="151"/>
      <c r="D25" s="151"/>
      <c r="E25" s="151"/>
      <c r="F25" s="151"/>
      <c r="G25" s="151"/>
      <c r="H25" s="151"/>
      <c r="I25" s="152"/>
      <c r="J25" s="2"/>
    </row>
    <row r="26" spans="1:10" ht="18.75" customHeight="1">
      <c r="A26" s="1">
        <v>16</v>
      </c>
      <c r="B26" s="162" t="s">
        <v>54</v>
      </c>
      <c r="C26" s="151"/>
      <c r="D26" s="151"/>
      <c r="E26" s="151"/>
      <c r="F26" s="151"/>
      <c r="G26" s="151"/>
      <c r="H26" s="151"/>
      <c r="I26" s="152"/>
      <c r="J26" s="2"/>
    </row>
    <row r="27" spans="1:10" ht="18.75" customHeight="1">
      <c r="A27" s="1">
        <v>17</v>
      </c>
      <c r="B27" s="162" t="s">
        <v>55</v>
      </c>
      <c r="C27" s="151"/>
      <c r="D27" s="151"/>
      <c r="E27" s="151"/>
      <c r="F27" s="151"/>
      <c r="G27" s="151"/>
      <c r="H27" s="151"/>
      <c r="I27" s="152"/>
      <c r="J27" s="2"/>
    </row>
    <row r="28" spans="1:10" ht="18.75" customHeight="1">
      <c r="A28" s="1">
        <v>18</v>
      </c>
      <c r="B28" s="162" t="s">
        <v>56</v>
      </c>
      <c r="C28" s="151"/>
      <c r="D28" s="151"/>
      <c r="E28" s="151"/>
      <c r="F28" s="151"/>
      <c r="G28" s="151"/>
      <c r="H28" s="151"/>
      <c r="I28" s="152"/>
      <c r="J28" s="2"/>
    </row>
    <row r="29" spans="1:10" ht="18.75" customHeight="1">
      <c r="A29" s="1">
        <v>19</v>
      </c>
      <c r="B29" s="162" t="s">
        <v>57</v>
      </c>
      <c r="C29" s="151"/>
      <c r="D29" s="151"/>
      <c r="E29" s="151"/>
      <c r="F29" s="151"/>
      <c r="G29" s="151"/>
      <c r="H29" s="151"/>
      <c r="I29" s="152"/>
      <c r="J29" s="2"/>
    </row>
    <row r="30" spans="1:10" ht="18.75" customHeight="1">
      <c r="A30" s="1">
        <v>20</v>
      </c>
      <c r="B30" s="162" t="s">
        <v>58</v>
      </c>
      <c r="C30" s="151"/>
      <c r="D30" s="151"/>
      <c r="E30" s="151"/>
      <c r="F30" s="151"/>
      <c r="G30" s="151"/>
      <c r="H30" s="151"/>
      <c r="I30" s="152"/>
      <c r="J30" s="2"/>
    </row>
    <row r="31" spans="1:10" ht="18.75" customHeight="1">
      <c r="A31" s="1">
        <v>21</v>
      </c>
      <c r="B31" s="161" t="s">
        <v>59</v>
      </c>
      <c r="C31" s="156"/>
      <c r="D31" s="156"/>
      <c r="E31" s="156"/>
      <c r="F31" s="156"/>
      <c r="G31" s="156"/>
      <c r="H31" s="156"/>
      <c r="I31" s="157"/>
      <c r="J31" s="55"/>
    </row>
    <row r="32" spans="1:10" ht="18.75" customHeight="1">
      <c r="A32" s="1">
        <v>22</v>
      </c>
      <c r="B32" s="162" t="s">
        <v>60</v>
      </c>
      <c r="C32" s="162"/>
      <c r="D32" s="162"/>
      <c r="E32" s="162"/>
      <c r="F32" s="162"/>
      <c r="G32" s="162"/>
      <c r="H32" s="162"/>
      <c r="I32" s="164"/>
      <c r="J32" s="55"/>
    </row>
    <row r="33" spans="1:10" ht="18.75" customHeight="1">
      <c r="A33" s="1">
        <v>23</v>
      </c>
      <c r="B33" s="158" t="s">
        <v>61</v>
      </c>
      <c r="C33" s="158"/>
      <c r="D33" s="158"/>
      <c r="E33" s="158"/>
      <c r="F33" s="158"/>
      <c r="G33" s="158"/>
      <c r="H33" s="158"/>
      <c r="I33" s="159"/>
      <c r="J33" s="55"/>
    </row>
    <row r="34" spans="1:10" ht="18.75" customHeight="1">
      <c r="A34" s="1">
        <v>24</v>
      </c>
      <c r="B34" s="158" t="s">
        <v>62</v>
      </c>
      <c r="C34" s="158"/>
      <c r="D34" s="158"/>
      <c r="E34" s="158"/>
      <c r="F34" s="158"/>
      <c r="G34" s="158"/>
      <c r="H34" s="158"/>
      <c r="I34" s="159"/>
      <c r="J34" s="55"/>
    </row>
    <row r="35" spans="1:10" ht="18.75" customHeight="1">
      <c r="A35" s="1">
        <v>25</v>
      </c>
      <c r="B35" s="158" t="s">
        <v>63</v>
      </c>
      <c r="C35" s="158"/>
      <c r="D35" s="158"/>
      <c r="E35" s="158"/>
      <c r="F35" s="158"/>
      <c r="G35" s="158"/>
      <c r="H35" s="158"/>
      <c r="I35" s="159"/>
      <c r="J35" s="55"/>
    </row>
    <row r="36" spans="1:10" ht="18.75" customHeight="1">
      <c r="A36" s="1">
        <v>26</v>
      </c>
      <c r="B36" s="158" t="s">
        <v>64</v>
      </c>
      <c r="C36" s="158"/>
      <c r="D36" s="158"/>
      <c r="E36" s="158"/>
      <c r="F36" s="158"/>
      <c r="G36" s="158"/>
      <c r="H36" s="158"/>
      <c r="I36" s="159"/>
      <c r="J36" s="55"/>
    </row>
    <row r="37" spans="1:10" ht="18.75" customHeight="1">
      <c r="A37" s="1">
        <v>27</v>
      </c>
      <c r="B37" s="158" t="s">
        <v>65</v>
      </c>
      <c r="C37" s="158"/>
      <c r="D37" s="158"/>
      <c r="E37" s="158"/>
      <c r="F37" s="158"/>
      <c r="G37" s="158"/>
      <c r="H37" s="158"/>
      <c r="I37" s="159"/>
      <c r="J37" s="55"/>
    </row>
    <row r="38" spans="1:10" ht="18.75" customHeight="1">
      <c r="A38" s="1">
        <v>28</v>
      </c>
      <c r="B38" s="158" t="s">
        <v>66</v>
      </c>
      <c r="C38" s="158"/>
      <c r="D38" s="158"/>
      <c r="E38" s="158"/>
      <c r="F38" s="158"/>
      <c r="G38" s="158"/>
      <c r="H38" s="158"/>
      <c r="I38" s="159"/>
      <c r="J38" s="55"/>
    </row>
    <row r="39" spans="1:10" ht="18.75" customHeight="1">
      <c r="A39" s="1">
        <v>29</v>
      </c>
      <c r="B39" s="158" t="s">
        <v>67</v>
      </c>
      <c r="C39" s="158"/>
      <c r="D39" s="158"/>
      <c r="E39" s="158"/>
      <c r="F39" s="158"/>
      <c r="G39" s="158"/>
      <c r="H39" s="158"/>
      <c r="I39" s="159"/>
      <c r="J39" s="55"/>
    </row>
    <row r="40" spans="1:10" ht="18.75" customHeight="1">
      <c r="A40" s="1">
        <v>30</v>
      </c>
      <c r="B40" s="158" t="s">
        <v>68</v>
      </c>
      <c r="C40" s="158"/>
      <c r="D40" s="158"/>
      <c r="E40" s="158"/>
      <c r="F40" s="158"/>
      <c r="G40" s="158"/>
      <c r="H40" s="158"/>
      <c r="I40" s="159"/>
      <c r="J40" s="55"/>
    </row>
    <row r="41" spans="1:10" ht="18.75" customHeight="1">
      <c r="A41" s="1">
        <v>31</v>
      </c>
      <c r="B41" s="158" t="s">
        <v>69</v>
      </c>
      <c r="C41" s="158"/>
      <c r="D41" s="158"/>
      <c r="E41" s="158"/>
      <c r="F41" s="158"/>
      <c r="G41" s="158"/>
      <c r="H41" s="158"/>
      <c r="I41" s="159"/>
      <c r="J41" s="55"/>
    </row>
    <row r="42" spans="1:10" ht="18.75" customHeight="1">
      <c r="A42" s="1">
        <v>32</v>
      </c>
      <c r="B42" s="158" t="s">
        <v>70</v>
      </c>
      <c r="C42" s="158"/>
      <c r="D42" s="158"/>
      <c r="E42" s="158"/>
      <c r="F42" s="158"/>
      <c r="G42" s="158"/>
      <c r="H42" s="158"/>
      <c r="I42" s="159"/>
      <c r="J42" s="55"/>
    </row>
    <row r="43" spans="1:10" ht="18.75" customHeight="1">
      <c r="A43" s="1">
        <v>33</v>
      </c>
      <c r="B43" s="158" t="s">
        <v>71</v>
      </c>
      <c r="C43" s="158"/>
      <c r="D43" s="158"/>
      <c r="E43" s="158"/>
      <c r="F43" s="158"/>
      <c r="G43" s="158"/>
      <c r="H43" s="158"/>
      <c r="I43" s="159"/>
      <c r="J43" s="55"/>
    </row>
    <row r="44" spans="1:10" ht="18.75" customHeight="1">
      <c r="A44" s="1">
        <v>34</v>
      </c>
      <c r="B44" s="158" t="s">
        <v>72</v>
      </c>
      <c r="C44" s="158"/>
      <c r="D44" s="158"/>
      <c r="E44" s="158"/>
      <c r="F44" s="158"/>
      <c r="G44" s="158"/>
      <c r="H44" s="158"/>
      <c r="I44" s="159"/>
      <c r="J44" s="55"/>
    </row>
    <row r="45" spans="1:10" ht="18.75" customHeight="1">
      <c r="A45" s="1">
        <v>35</v>
      </c>
      <c r="B45" s="158" t="s">
        <v>73</v>
      </c>
      <c r="C45" s="158"/>
      <c r="D45" s="158"/>
      <c r="E45" s="158"/>
      <c r="F45" s="158"/>
      <c r="G45" s="158"/>
      <c r="H45" s="158"/>
      <c r="I45" s="159"/>
      <c r="J45" s="55"/>
    </row>
    <row r="46" spans="1:10" ht="18.75" customHeight="1">
      <c r="A46" s="1">
        <v>36</v>
      </c>
      <c r="B46" s="158" t="s">
        <v>74</v>
      </c>
      <c r="C46" s="158"/>
      <c r="D46" s="158"/>
      <c r="E46" s="158"/>
      <c r="F46" s="158"/>
      <c r="G46" s="158"/>
      <c r="H46" s="158"/>
      <c r="I46" s="159"/>
      <c r="J46" s="55"/>
    </row>
    <row r="47" spans="1:10" ht="18.75" customHeight="1">
      <c r="A47" s="1">
        <v>37</v>
      </c>
      <c r="B47" s="158" t="s">
        <v>75</v>
      </c>
      <c r="C47" s="158"/>
      <c r="D47" s="158"/>
      <c r="E47" s="158"/>
      <c r="F47" s="158"/>
      <c r="G47" s="158"/>
      <c r="H47" s="158"/>
      <c r="I47" s="159"/>
      <c r="J47" s="55"/>
    </row>
    <row r="48" spans="1:10" ht="18.75" customHeight="1">
      <c r="A48" s="1">
        <v>38</v>
      </c>
      <c r="B48" s="158" t="s">
        <v>76</v>
      </c>
      <c r="C48" s="158"/>
      <c r="D48" s="158"/>
      <c r="E48" s="158"/>
      <c r="F48" s="158"/>
      <c r="G48" s="158"/>
      <c r="H48" s="158"/>
      <c r="I48" s="159"/>
      <c r="J48" s="55"/>
    </row>
    <row r="49" spans="1:10" ht="18.75" customHeight="1">
      <c r="A49" s="1">
        <v>39</v>
      </c>
      <c r="B49" s="158" t="s">
        <v>77</v>
      </c>
      <c r="C49" s="158"/>
      <c r="D49" s="158"/>
      <c r="E49" s="158"/>
      <c r="F49" s="158"/>
      <c r="G49" s="158"/>
      <c r="H49" s="158"/>
      <c r="I49" s="159"/>
      <c r="J49" s="55"/>
    </row>
    <row r="50" spans="1:10" ht="18.75" customHeight="1">
      <c r="A50" s="1">
        <v>40</v>
      </c>
      <c r="B50" s="158" t="s">
        <v>78</v>
      </c>
      <c r="C50" s="158"/>
      <c r="D50" s="158"/>
      <c r="E50" s="158"/>
      <c r="F50" s="158"/>
      <c r="G50" s="158"/>
      <c r="H50" s="158"/>
      <c r="I50" s="159"/>
      <c r="J50" s="55"/>
    </row>
    <row r="51" spans="1:10" ht="18.75" customHeight="1">
      <c r="A51" s="1">
        <v>41</v>
      </c>
      <c r="B51" s="158" t="s">
        <v>79</v>
      </c>
      <c r="C51" s="158"/>
      <c r="D51" s="158"/>
      <c r="E51" s="158"/>
      <c r="F51" s="158"/>
      <c r="G51" s="158"/>
      <c r="H51" s="158"/>
      <c r="I51" s="159"/>
      <c r="J51" s="55"/>
    </row>
    <row r="52" spans="1:10" ht="18.75" customHeight="1">
      <c r="A52" s="1">
        <v>42</v>
      </c>
      <c r="B52" s="158" t="s">
        <v>80</v>
      </c>
      <c r="C52" s="158"/>
      <c r="D52" s="158"/>
      <c r="E52" s="158"/>
      <c r="F52" s="158"/>
      <c r="G52" s="158"/>
      <c r="H52" s="158"/>
      <c r="I52" s="159"/>
      <c r="J52" s="55"/>
    </row>
    <row r="53" spans="1:10" ht="18.75" customHeight="1">
      <c r="A53" s="1">
        <v>43</v>
      </c>
      <c r="B53" s="158" t="s">
        <v>81</v>
      </c>
      <c r="C53" s="158"/>
      <c r="D53" s="158"/>
      <c r="E53" s="158"/>
      <c r="F53" s="158"/>
      <c r="G53" s="158"/>
      <c r="H53" s="158"/>
      <c r="I53" s="159"/>
      <c r="J53" s="55"/>
    </row>
    <row r="54" spans="1:10" ht="18.75" customHeight="1">
      <c r="A54" s="1">
        <v>44</v>
      </c>
      <c r="B54" s="158" t="s">
        <v>82</v>
      </c>
      <c r="C54" s="158"/>
      <c r="D54" s="158"/>
      <c r="E54" s="158"/>
      <c r="F54" s="158"/>
      <c r="G54" s="158"/>
      <c r="H54" s="158"/>
      <c r="I54" s="159"/>
      <c r="J54" s="55"/>
    </row>
    <row r="55" spans="1:10" ht="18.75" customHeight="1">
      <c r="A55" s="1">
        <v>45</v>
      </c>
      <c r="B55" s="158" t="s">
        <v>83</v>
      </c>
      <c r="C55" s="158"/>
      <c r="D55" s="158"/>
      <c r="E55" s="158"/>
      <c r="F55" s="158"/>
      <c r="G55" s="158"/>
      <c r="H55" s="158"/>
      <c r="I55" s="159"/>
      <c r="J55" s="55"/>
    </row>
    <row r="56" spans="1:10" ht="18.75" customHeight="1">
      <c r="A56" s="1">
        <v>46</v>
      </c>
      <c r="B56" s="158" t="s">
        <v>84</v>
      </c>
      <c r="C56" s="158"/>
      <c r="D56" s="158"/>
      <c r="E56" s="158"/>
      <c r="F56" s="158"/>
      <c r="G56" s="158"/>
      <c r="H56" s="158"/>
      <c r="I56" s="159"/>
      <c r="J56" s="55"/>
    </row>
    <row r="57" spans="1:10" ht="18.75" customHeight="1">
      <c r="A57" s="1">
        <v>47</v>
      </c>
      <c r="B57" s="158" t="s">
        <v>85</v>
      </c>
      <c r="C57" s="158"/>
      <c r="D57" s="158"/>
      <c r="E57" s="158"/>
      <c r="F57" s="158"/>
      <c r="G57" s="158"/>
      <c r="H57" s="158"/>
      <c r="I57" s="159"/>
      <c r="J57" s="55"/>
    </row>
    <row r="58" spans="1:10" ht="18.75" customHeight="1">
      <c r="A58" s="1">
        <v>48</v>
      </c>
      <c r="B58" s="158" t="s">
        <v>86</v>
      </c>
      <c r="C58" s="158"/>
      <c r="D58" s="158"/>
      <c r="E58" s="158"/>
      <c r="F58" s="158"/>
      <c r="G58" s="158"/>
      <c r="H58" s="158"/>
      <c r="I58" s="159"/>
      <c r="J58" s="55"/>
    </row>
    <row r="59" spans="1:10" ht="18.75" customHeight="1">
      <c r="A59" s="1">
        <v>49</v>
      </c>
      <c r="B59" s="158" t="s">
        <v>87</v>
      </c>
      <c r="C59" s="158"/>
      <c r="D59" s="158"/>
      <c r="E59" s="158"/>
      <c r="F59" s="158"/>
      <c r="G59" s="158"/>
      <c r="H59" s="158"/>
      <c r="I59" s="159"/>
      <c r="J59" s="55"/>
    </row>
    <row r="60" spans="1:10" ht="18.75" customHeight="1">
      <c r="A60" s="1">
        <v>50</v>
      </c>
      <c r="B60" s="158" t="s">
        <v>88</v>
      </c>
      <c r="C60" s="158"/>
      <c r="D60" s="158"/>
      <c r="E60" s="158"/>
      <c r="F60" s="158"/>
      <c r="G60" s="158"/>
      <c r="H60" s="158"/>
      <c r="I60" s="159"/>
      <c r="J60" s="55"/>
    </row>
    <row r="61" spans="1:10" ht="18.75" customHeight="1">
      <c r="A61" s="1">
        <v>51</v>
      </c>
      <c r="B61" s="158" t="s">
        <v>89</v>
      </c>
      <c r="C61" s="158"/>
      <c r="D61" s="158"/>
      <c r="E61" s="158"/>
      <c r="F61" s="158"/>
      <c r="G61" s="158"/>
      <c r="H61" s="158"/>
      <c r="I61" s="159"/>
      <c r="J61" s="55"/>
    </row>
    <row r="62" spans="1:10" ht="18.75" customHeight="1">
      <c r="A62" s="1">
        <v>52</v>
      </c>
      <c r="B62" s="158" t="s">
        <v>90</v>
      </c>
      <c r="C62" s="158"/>
      <c r="D62" s="158"/>
      <c r="E62" s="158"/>
      <c r="F62" s="158"/>
      <c r="G62" s="158"/>
      <c r="H62" s="158"/>
      <c r="I62" s="159"/>
      <c r="J62" s="55"/>
    </row>
    <row r="63" spans="1:10" ht="18.75" customHeight="1">
      <c r="A63" s="1">
        <v>53</v>
      </c>
      <c r="B63" s="158" t="s">
        <v>91</v>
      </c>
      <c r="C63" s="158"/>
      <c r="D63" s="158"/>
      <c r="E63" s="158"/>
      <c r="F63" s="158"/>
      <c r="G63" s="158"/>
      <c r="H63" s="158"/>
      <c r="I63" s="159"/>
      <c r="J63" s="55"/>
    </row>
    <row r="64" spans="1:10" ht="18.75" customHeight="1">
      <c r="A64" s="1">
        <v>54</v>
      </c>
      <c r="B64" s="158" t="s">
        <v>92</v>
      </c>
      <c r="C64" s="158"/>
      <c r="D64" s="158"/>
      <c r="E64" s="158"/>
      <c r="F64" s="158"/>
      <c r="G64" s="158"/>
      <c r="H64" s="158"/>
      <c r="I64" s="159"/>
      <c r="J64" s="55"/>
    </row>
    <row r="65" spans="1:10" ht="18.75" customHeight="1">
      <c r="A65" s="1">
        <v>55</v>
      </c>
      <c r="B65" s="158" t="s">
        <v>93</v>
      </c>
      <c r="C65" s="158"/>
      <c r="D65" s="158"/>
      <c r="E65" s="158"/>
      <c r="F65" s="158"/>
      <c r="G65" s="158"/>
      <c r="H65" s="158"/>
      <c r="I65" s="159"/>
      <c r="J65" s="55"/>
    </row>
    <row r="66" spans="1:10" ht="18.75" customHeight="1">
      <c r="A66" s="1">
        <v>56</v>
      </c>
      <c r="B66" s="158" t="s">
        <v>95</v>
      </c>
      <c r="C66" s="158"/>
      <c r="D66" s="158"/>
      <c r="E66" s="158"/>
      <c r="F66" s="158"/>
      <c r="G66" s="158"/>
      <c r="H66" s="158"/>
      <c r="I66" s="159"/>
      <c r="J66" s="55"/>
    </row>
    <row r="67" spans="1:10" ht="18.75" customHeight="1">
      <c r="A67" s="1">
        <v>57</v>
      </c>
      <c r="B67" s="158" t="s">
        <v>94</v>
      </c>
      <c r="C67" s="158"/>
      <c r="D67" s="158"/>
      <c r="E67" s="158"/>
      <c r="F67" s="158"/>
      <c r="G67" s="158"/>
      <c r="H67" s="158"/>
      <c r="I67" s="159"/>
      <c r="J67" s="55"/>
    </row>
    <row r="68" spans="1:10" ht="18.75" customHeight="1">
      <c r="A68" s="1">
        <v>58</v>
      </c>
      <c r="B68" s="158" t="s">
        <v>96</v>
      </c>
      <c r="C68" s="158"/>
      <c r="D68" s="158"/>
      <c r="E68" s="158"/>
      <c r="F68" s="158"/>
      <c r="G68" s="158"/>
      <c r="H68" s="158"/>
      <c r="I68" s="159"/>
      <c r="J68" s="55"/>
    </row>
    <row r="69" spans="1:10" ht="18.75" customHeight="1">
      <c r="A69" s="1">
        <v>59</v>
      </c>
      <c r="B69" s="158" t="s">
        <v>97</v>
      </c>
      <c r="C69" s="158"/>
      <c r="D69" s="158"/>
      <c r="E69" s="158"/>
      <c r="F69" s="158"/>
      <c r="G69" s="158"/>
      <c r="H69" s="158"/>
      <c r="I69" s="159"/>
      <c r="J69" s="55"/>
    </row>
    <row r="70" spans="1:10" ht="18.75" customHeight="1">
      <c r="A70" s="1">
        <v>60</v>
      </c>
      <c r="B70" s="158" t="s">
        <v>98</v>
      </c>
      <c r="C70" s="158"/>
      <c r="D70" s="158"/>
      <c r="E70" s="158"/>
      <c r="F70" s="158"/>
      <c r="G70" s="158"/>
      <c r="H70" s="158"/>
      <c r="I70" s="159"/>
      <c r="J70" s="55"/>
    </row>
    <row r="71" spans="1:10" ht="18.75" customHeight="1">
      <c r="A71" s="1">
        <v>61</v>
      </c>
      <c r="B71" s="158" t="s">
        <v>99</v>
      </c>
      <c r="C71" s="158"/>
      <c r="D71" s="158"/>
      <c r="E71" s="158"/>
      <c r="F71" s="158"/>
      <c r="G71" s="158"/>
      <c r="H71" s="158"/>
      <c r="I71" s="159"/>
      <c r="J71" s="55"/>
    </row>
    <row r="72" spans="1:10" ht="18.75" customHeight="1">
      <c r="A72" s="1">
        <v>62</v>
      </c>
      <c r="B72" s="158" t="s">
        <v>100</v>
      </c>
      <c r="C72" s="158"/>
      <c r="D72" s="158"/>
      <c r="E72" s="158"/>
      <c r="F72" s="158"/>
      <c r="G72" s="158"/>
      <c r="H72" s="158"/>
      <c r="I72" s="159"/>
      <c r="J72" s="55"/>
    </row>
    <row r="73" spans="1:10" ht="18.75" customHeight="1">
      <c r="A73" s="1">
        <v>63</v>
      </c>
      <c r="B73" s="158" t="s">
        <v>101</v>
      </c>
      <c r="C73" s="158"/>
      <c r="D73" s="158"/>
      <c r="E73" s="158"/>
      <c r="F73" s="158"/>
      <c r="G73" s="158"/>
      <c r="H73" s="158"/>
      <c r="I73" s="159"/>
      <c r="J73" s="55"/>
    </row>
    <row r="74" spans="1:10" ht="18.75" customHeight="1">
      <c r="A74" s="1">
        <v>64</v>
      </c>
      <c r="B74" s="158" t="s">
        <v>102</v>
      </c>
      <c r="C74" s="158"/>
      <c r="D74" s="158"/>
      <c r="E74" s="158"/>
      <c r="F74" s="158"/>
      <c r="G74" s="158"/>
      <c r="H74" s="158"/>
      <c r="I74" s="159"/>
      <c r="J74" s="55"/>
    </row>
    <row r="75" spans="1:10" ht="18.75" customHeight="1">
      <c r="A75" s="1">
        <v>65</v>
      </c>
      <c r="B75" s="158" t="s">
        <v>103</v>
      </c>
      <c r="C75" s="158"/>
      <c r="D75" s="158"/>
      <c r="E75" s="158"/>
      <c r="F75" s="158"/>
      <c r="G75" s="158"/>
      <c r="H75" s="158"/>
      <c r="I75" s="159"/>
      <c r="J75" s="55"/>
    </row>
    <row r="76" spans="1:10" ht="18.75" customHeight="1">
      <c r="A76" s="1">
        <v>66</v>
      </c>
      <c r="B76" s="158" t="s">
        <v>104</v>
      </c>
      <c r="C76" s="158"/>
      <c r="D76" s="158"/>
      <c r="E76" s="158"/>
      <c r="F76" s="158"/>
      <c r="G76" s="158"/>
      <c r="H76" s="158"/>
      <c r="I76" s="159"/>
      <c r="J76" s="55"/>
    </row>
    <row r="77" spans="1:10" ht="18.75" customHeight="1">
      <c r="A77" s="1">
        <v>67</v>
      </c>
      <c r="B77" s="158" t="s">
        <v>105</v>
      </c>
      <c r="C77" s="158"/>
      <c r="D77" s="158"/>
      <c r="E77" s="158"/>
      <c r="F77" s="158"/>
      <c r="G77" s="158"/>
      <c r="H77" s="158"/>
      <c r="I77" s="159"/>
      <c r="J77" s="55"/>
    </row>
    <row r="78" spans="1:10" ht="18.75" customHeight="1">
      <c r="A78" s="1">
        <v>68</v>
      </c>
      <c r="B78" s="158" t="s">
        <v>106</v>
      </c>
      <c r="C78" s="158"/>
      <c r="D78" s="158"/>
      <c r="E78" s="158"/>
      <c r="F78" s="158"/>
      <c r="G78" s="158"/>
      <c r="H78" s="158"/>
      <c r="I78" s="159"/>
      <c r="J78" s="55"/>
    </row>
    <row r="79" spans="1:10" ht="18.75" customHeight="1">
      <c r="A79" s="1">
        <v>69</v>
      </c>
      <c r="B79" s="158" t="s">
        <v>107</v>
      </c>
      <c r="C79" s="158"/>
      <c r="D79" s="158"/>
      <c r="E79" s="158"/>
      <c r="F79" s="158"/>
      <c r="G79" s="158"/>
      <c r="H79" s="158"/>
      <c r="I79" s="159"/>
      <c r="J79" s="55"/>
    </row>
    <row r="80" spans="1:10" ht="18.75" customHeight="1">
      <c r="A80" s="1">
        <v>70</v>
      </c>
      <c r="B80" s="158" t="s">
        <v>108</v>
      </c>
      <c r="C80" s="158"/>
      <c r="D80" s="158"/>
      <c r="E80" s="158"/>
      <c r="F80" s="158"/>
      <c r="G80" s="158"/>
      <c r="H80" s="158"/>
      <c r="I80" s="159"/>
      <c r="J80" s="55"/>
    </row>
    <row r="81" spans="1:10" ht="18.75" customHeight="1">
      <c r="A81" s="1">
        <v>71</v>
      </c>
      <c r="B81" s="158" t="s">
        <v>109</v>
      </c>
      <c r="C81" s="158"/>
      <c r="D81" s="158"/>
      <c r="E81" s="158"/>
      <c r="F81" s="158"/>
      <c r="G81" s="158"/>
      <c r="H81" s="158"/>
      <c r="I81" s="159"/>
      <c r="J81" s="55"/>
    </row>
    <row r="82" spans="1:10" ht="18.75" customHeight="1">
      <c r="A82" s="1">
        <v>72</v>
      </c>
      <c r="B82" s="158" t="s">
        <v>110</v>
      </c>
      <c r="C82" s="158"/>
      <c r="D82" s="158"/>
      <c r="E82" s="158"/>
      <c r="F82" s="158"/>
      <c r="G82" s="158"/>
      <c r="H82" s="158"/>
      <c r="I82" s="159"/>
      <c r="J82" s="55"/>
    </row>
    <row r="83" spans="1:10" ht="18.75" customHeight="1">
      <c r="A83" s="1">
        <v>73</v>
      </c>
      <c r="B83" s="158" t="s">
        <v>111</v>
      </c>
      <c r="C83" s="158"/>
      <c r="D83" s="158"/>
      <c r="E83" s="158"/>
      <c r="F83" s="158"/>
      <c r="G83" s="158"/>
      <c r="H83" s="158"/>
      <c r="I83" s="159"/>
      <c r="J83" s="55"/>
    </row>
    <row r="84" spans="1:10" ht="18.75" customHeight="1">
      <c r="A84" s="1">
        <v>74</v>
      </c>
      <c r="B84" s="158" t="s">
        <v>112</v>
      </c>
      <c r="C84" s="158"/>
      <c r="D84" s="158"/>
      <c r="E84" s="158"/>
      <c r="F84" s="158"/>
      <c r="G84" s="158"/>
      <c r="H84" s="158"/>
      <c r="I84" s="159"/>
      <c r="J84" s="55"/>
    </row>
    <row r="85" spans="1:10" ht="18.75" customHeight="1">
      <c r="A85" s="1">
        <v>75</v>
      </c>
      <c r="B85" s="158" t="s">
        <v>113</v>
      </c>
      <c r="C85" s="158"/>
      <c r="D85" s="158"/>
      <c r="E85" s="158"/>
      <c r="F85" s="158"/>
      <c r="G85" s="158"/>
      <c r="H85" s="158"/>
      <c r="I85" s="159"/>
      <c r="J85" s="55"/>
    </row>
    <row r="86" spans="1:10" ht="18.75" customHeight="1">
      <c r="A86" s="1">
        <v>76</v>
      </c>
      <c r="B86" s="158" t="s">
        <v>114</v>
      </c>
      <c r="C86" s="158"/>
      <c r="D86" s="158"/>
      <c r="E86" s="158"/>
      <c r="F86" s="158"/>
      <c r="G86" s="158"/>
      <c r="H86" s="158"/>
      <c r="I86" s="159"/>
      <c r="J86" s="55"/>
    </row>
    <row r="87" spans="1:10" ht="18.75" customHeight="1">
      <c r="A87" s="1">
        <v>77</v>
      </c>
      <c r="B87" s="158" t="s">
        <v>115</v>
      </c>
      <c r="C87" s="158"/>
      <c r="D87" s="158"/>
      <c r="E87" s="158"/>
      <c r="F87" s="158"/>
      <c r="G87" s="158"/>
      <c r="H87" s="158"/>
      <c r="I87" s="159"/>
      <c r="J87" s="55"/>
    </row>
    <row r="88" spans="1:10" ht="18.75" customHeight="1">
      <c r="A88" s="1">
        <v>78</v>
      </c>
      <c r="B88" s="158" t="s">
        <v>116</v>
      </c>
      <c r="C88" s="158"/>
      <c r="D88" s="158"/>
      <c r="E88" s="158"/>
      <c r="F88" s="158"/>
      <c r="G88" s="158"/>
      <c r="H88" s="158"/>
      <c r="I88" s="159"/>
      <c r="J88" s="55"/>
    </row>
    <row r="89" spans="1:10" ht="18.75" customHeight="1">
      <c r="A89" s="1">
        <v>79</v>
      </c>
      <c r="B89" s="158" t="s">
        <v>117</v>
      </c>
      <c r="C89" s="158"/>
      <c r="D89" s="158"/>
      <c r="E89" s="158"/>
      <c r="F89" s="158"/>
      <c r="G89" s="158"/>
      <c r="H89" s="158"/>
      <c r="I89" s="159"/>
      <c r="J89" s="55"/>
    </row>
    <row r="90" spans="1:10" ht="18.75" customHeight="1">
      <c r="A90" s="1">
        <v>80</v>
      </c>
      <c r="B90" s="158" t="s">
        <v>118</v>
      </c>
      <c r="C90" s="158"/>
      <c r="D90" s="158"/>
      <c r="E90" s="158"/>
      <c r="F90" s="158"/>
      <c r="G90" s="158"/>
      <c r="H90" s="158"/>
      <c r="I90" s="159"/>
      <c r="J90" s="55"/>
    </row>
    <row r="91" spans="1:10" ht="18.75" customHeight="1">
      <c r="A91" s="1">
        <v>81</v>
      </c>
      <c r="B91" s="158" t="s">
        <v>119</v>
      </c>
      <c r="C91" s="158"/>
      <c r="D91" s="158"/>
      <c r="E91" s="158"/>
      <c r="F91" s="158"/>
      <c r="G91" s="158"/>
      <c r="H91" s="158"/>
      <c r="I91" s="159"/>
      <c r="J91" s="55"/>
    </row>
    <row r="92" spans="1:10" ht="18.75" customHeight="1">
      <c r="A92" s="1">
        <v>82</v>
      </c>
      <c r="B92" s="158" t="s">
        <v>120</v>
      </c>
      <c r="C92" s="158"/>
      <c r="D92" s="158"/>
      <c r="E92" s="158"/>
      <c r="F92" s="158"/>
      <c r="G92" s="158"/>
      <c r="H92" s="158"/>
      <c r="I92" s="159"/>
      <c r="J92" s="55"/>
    </row>
    <row r="93" spans="1:10" ht="18.75" customHeight="1">
      <c r="A93" s="1">
        <v>83</v>
      </c>
      <c r="B93" s="158" t="s">
        <v>121</v>
      </c>
      <c r="C93" s="158"/>
      <c r="D93" s="158"/>
      <c r="E93" s="158"/>
      <c r="F93" s="158"/>
      <c r="G93" s="158"/>
      <c r="H93" s="158"/>
      <c r="I93" s="159"/>
      <c r="J93" s="55"/>
    </row>
    <row r="94" spans="1:10" ht="18.75" customHeight="1">
      <c r="A94" s="1">
        <v>84</v>
      </c>
      <c r="B94" s="158" t="s">
        <v>122</v>
      </c>
      <c r="C94" s="158"/>
      <c r="D94" s="158"/>
      <c r="E94" s="158"/>
      <c r="F94" s="158"/>
      <c r="G94" s="158"/>
      <c r="H94" s="158"/>
      <c r="I94" s="159"/>
      <c r="J94" s="55"/>
    </row>
    <row r="95" spans="1:10" ht="18.75" customHeight="1">
      <c r="A95" s="1">
        <v>85</v>
      </c>
      <c r="B95" s="158" t="s">
        <v>123</v>
      </c>
      <c r="C95" s="158"/>
      <c r="D95" s="158"/>
      <c r="E95" s="158"/>
      <c r="F95" s="158"/>
      <c r="G95" s="158"/>
      <c r="H95" s="158"/>
      <c r="I95" s="159"/>
      <c r="J95" s="55"/>
    </row>
    <row r="96" spans="1:10" ht="18.75" customHeight="1">
      <c r="A96" s="1">
        <v>86</v>
      </c>
      <c r="B96" s="158" t="s">
        <v>124</v>
      </c>
      <c r="C96" s="158"/>
      <c r="D96" s="158"/>
      <c r="E96" s="158"/>
      <c r="F96" s="158"/>
      <c r="G96" s="158"/>
      <c r="H96" s="158"/>
      <c r="I96" s="159"/>
      <c r="J96" s="55"/>
    </row>
    <row r="97" spans="1:11" ht="18.75" customHeight="1">
      <c r="A97" s="1">
        <v>87</v>
      </c>
      <c r="B97" s="158" t="s">
        <v>125</v>
      </c>
      <c r="C97" s="158"/>
      <c r="D97" s="158"/>
      <c r="E97" s="158"/>
      <c r="F97" s="158"/>
      <c r="G97" s="158"/>
      <c r="H97" s="158"/>
      <c r="I97" s="159"/>
      <c r="J97" s="55"/>
    </row>
    <row r="98" spans="1:11" ht="18.75" customHeight="1">
      <c r="A98" s="1">
        <v>88</v>
      </c>
      <c r="B98" s="158" t="s">
        <v>126</v>
      </c>
      <c r="C98" s="158"/>
      <c r="D98" s="158"/>
      <c r="E98" s="158"/>
      <c r="F98" s="158"/>
      <c r="G98" s="158"/>
      <c r="H98" s="158"/>
      <c r="I98" s="159"/>
      <c r="J98" s="55"/>
    </row>
    <row r="99" spans="1:11" ht="18.75" customHeight="1">
      <c r="A99" s="1">
        <v>89</v>
      </c>
      <c r="B99" s="158" t="s">
        <v>127</v>
      </c>
      <c r="C99" s="158"/>
      <c r="D99" s="158"/>
      <c r="E99" s="158"/>
      <c r="F99" s="158"/>
      <c r="G99" s="158"/>
      <c r="H99" s="158"/>
      <c r="I99" s="159"/>
      <c r="J99" s="55"/>
    </row>
    <row r="100" spans="1:11" ht="18.75" customHeight="1">
      <c r="A100" s="1">
        <v>90</v>
      </c>
      <c r="B100" s="158" t="s">
        <v>128</v>
      </c>
      <c r="C100" s="158"/>
      <c r="D100" s="158"/>
      <c r="E100" s="158"/>
      <c r="F100" s="158"/>
      <c r="G100" s="158"/>
      <c r="H100" s="158"/>
      <c r="I100" s="159"/>
      <c r="J100" s="55"/>
    </row>
    <row r="102" spans="1:11" ht="18.75">
      <c r="A102" s="150" t="s">
        <v>426</v>
      </c>
      <c r="B102" s="150"/>
      <c r="C102" s="150"/>
      <c r="D102" s="150"/>
      <c r="E102" s="150"/>
      <c r="F102" s="150"/>
      <c r="G102" s="150"/>
      <c r="H102" s="150"/>
      <c r="I102" s="150"/>
      <c r="J102" s="150"/>
      <c r="K102" s="150"/>
    </row>
    <row r="103" spans="1:11" ht="18.75">
      <c r="A103" s="143" t="s">
        <v>428</v>
      </c>
      <c r="B103" s="143"/>
      <c r="C103" s="143"/>
      <c r="D103" s="143"/>
      <c r="E103" s="143"/>
      <c r="F103" s="143"/>
      <c r="G103" s="143"/>
      <c r="H103" s="143"/>
      <c r="I103" s="143"/>
      <c r="J103" s="143"/>
      <c r="K103" s="143"/>
    </row>
  </sheetData>
  <mergeCells count="102">
    <mergeCell ref="A102:K102"/>
    <mergeCell ref="A103:K103"/>
    <mergeCell ref="A1:J1"/>
    <mergeCell ref="A2:J2"/>
    <mergeCell ref="A4:J4"/>
    <mergeCell ref="D5:J5"/>
    <mergeCell ref="D6:J6"/>
    <mergeCell ref="D7:J7"/>
    <mergeCell ref="D8:J8"/>
    <mergeCell ref="D9:J9"/>
    <mergeCell ref="B15:I15"/>
    <mergeCell ref="B16:I16"/>
    <mergeCell ref="B17:I17"/>
    <mergeCell ref="B18:I18"/>
    <mergeCell ref="B19:I19"/>
    <mergeCell ref="B20:I20"/>
    <mergeCell ref="B11:I11"/>
    <mergeCell ref="B31:I31"/>
    <mergeCell ref="B33:I33"/>
    <mergeCell ref="B32:I32"/>
    <mergeCell ref="B56:I56"/>
    <mergeCell ref="B46:I46"/>
    <mergeCell ref="B47:I47"/>
    <mergeCell ref="B48:I48"/>
    <mergeCell ref="L11:O11"/>
    <mergeCell ref="B12:I12"/>
    <mergeCell ref="L12:O14"/>
    <mergeCell ref="B13:I13"/>
    <mergeCell ref="B14:I14"/>
    <mergeCell ref="B27:I27"/>
    <mergeCell ref="B28:I28"/>
    <mergeCell ref="B29:I29"/>
    <mergeCell ref="B30:I30"/>
    <mergeCell ref="B21:I21"/>
    <mergeCell ref="B22:I22"/>
    <mergeCell ref="B23:I23"/>
    <mergeCell ref="B24:I24"/>
    <mergeCell ref="B25:I25"/>
    <mergeCell ref="B26:I26"/>
    <mergeCell ref="B34:I34"/>
    <mergeCell ref="B35:I35"/>
    <mergeCell ref="B36:I36"/>
    <mergeCell ref="B37:I37"/>
    <mergeCell ref="B38:I38"/>
    <mergeCell ref="B39:I39"/>
    <mergeCell ref="B57:I57"/>
    <mergeCell ref="B58:I58"/>
    <mergeCell ref="B59:I59"/>
    <mergeCell ref="B49:I49"/>
    <mergeCell ref="B50:I50"/>
    <mergeCell ref="B51:I51"/>
    <mergeCell ref="B40:I40"/>
    <mergeCell ref="B41:I41"/>
    <mergeCell ref="B42:I42"/>
    <mergeCell ref="B43:I43"/>
    <mergeCell ref="B44:I44"/>
    <mergeCell ref="B45:I45"/>
    <mergeCell ref="B60:I60"/>
    <mergeCell ref="B61:I61"/>
    <mergeCell ref="B62:I62"/>
    <mergeCell ref="B52:I52"/>
    <mergeCell ref="B53:I53"/>
    <mergeCell ref="B54:I54"/>
    <mergeCell ref="B55:I55"/>
    <mergeCell ref="B69:I69"/>
    <mergeCell ref="B70:I70"/>
    <mergeCell ref="B71:I71"/>
    <mergeCell ref="B72:I72"/>
    <mergeCell ref="B73:I73"/>
    <mergeCell ref="B74:I74"/>
    <mergeCell ref="B63:I63"/>
    <mergeCell ref="B64:I64"/>
    <mergeCell ref="B65:I65"/>
    <mergeCell ref="B66:I66"/>
    <mergeCell ref="B67:I67"/>
    <mergeCell ref="B68:I68"/>
    <mergeCell ref="B81:I81"/>
    <mergeCell ref="B82:I82"/>
    <mergeCell ref="B83:I83"/>
    <mergeCell ref="B84:I84"/>
    <mergeCell ref="B85:I85"/>
    <mergeCell ref="B86:I86"/>
    <mergeCell ref="B75:I75"/>
    <mergeCell ref="B76:I76"/>
    <mergeCell ref="B77:I77"/>
    <mergeCell ref="B78:I78"/>
    <mergeCell ref="B79:I79"/>
    <mergeCell ref="B80:I80"/>
    <mergeCell ref="B99:I99"/>
    <mergeCell ref="B100:I100"/>
    <mergeCell ref="B93:I93"/>
    <mergeCell ref="B94:I94"/>
    <mergeCell ref="B95:I95"/>
    <mergeCell ref="B96:I96"/>
    <mergeCell ref="B97:I97"/>
    <mergeCell ref="B98:I98"/>
    <mergeCell ref="B87:I87"/>
    <mergeCell ref="B88:I88"/>
    <mergeCell ref="B89:I89"/>
    <mergeCell ref="B90:I90"/>
    <mergeCell ref="B91:I91"/>
    <mergeCell ref="B92:I92"/>
  </mergeCells>
  <dataValidations count="1">
    <dataValidation type="list" allowBlank="1" showInputMessage="1" showErrorMessage="1" sqref="J11:J100">
      <formula1>"0,1,2,3,4"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dimension ref="A1:Q56"/>
  <sheetViews>
    <sheetView zoomScaleNormal="100" workbookViewId="0">
      <selection activeCell="H3" sqref="H3"/>
    </sheetView>
  </sheetViews>
  <sheetFormatPr defaultRowHeight="12.75"/>
  <sheetData>
    <row r="1" spans="1:17" ht="19.5">
      <c r="A1" s="154" t="s">
        <v>159</v>
      </c>
      <c r="B1" s="154"/>
      <c r="C1" s="154"/>
      <c r="D1" s="154"/>
      <c r="E1" s="154"/>
      <c r="F1" s="154"/>
      <c r="G1" s="154"/>
      <c r="H1" s="154"/>
      <c r="I1" s="154"/>
    </row>
    <row r="3" spans="1:17">
      <c r="G3" s="21" t="s">
        <v>155</v>
      </c>
      <c r="H3" s="22"/>
      <c r="I3" s="12" t="s">
        <v>166</v>
      </c>
    </row>
    <row r="4" spans="1:17">
      <c r="G4" s="21" t="s">
        <v>156</v>
      </c>
      <c r="H4" s="22"/>
      <c r="I4" s="12" t="s">
        <v>167</v>
      </c>
    </row>
    <row r="5" spans="1:17">
      <c r="G5" s="5"/>
    </row>
    <row r="6" spans="1:17">
      <c r="G6" s="21" t="s">
        <v>157</v>
      </c>
      <c r="H6" s="22"/>
      <c r="I6" s="12" t="s">
        <v>168</v>
      </c>
    </row>
    <row r="7" spans="1:17">
      <c r="G7" s="21" t="s">
        <v>158</v>
      </c>
      <c r="H7" s="22"/>
      <c r="I7" s="12" t="s">
        <v>168</v>
      </c>
    </row>
    <row r="9" spans="1:17" ht="19.5">
      <c r="A9" s="154" t="s">
        <v>160</v>
      </c>
      <c r="B9" s="154"/>
      <c r="C9" s="154"/>
      <c r="D9" s="154"/>
      <c r="E9" s="154"/>
      <c r="F9" s="154"/>
      <c r="G9" s="154"/>
      <c r="H9" s="154"/>
      <c r="I9" s="154"/>
      <c r="N9" s="134" t="s">
        <v>0</v>
      </c>
      <c r="O9" s="134"/>
      <c r="P9" s="134"/>
      <c r="Q9" s="134"/>
    </row>
    <row r="10" spans="1:17">
      <c r="N10" s="134"/>
      <c r="O10" s="134"/>
      <c r="P10" s="134"/>
      <c r="Q10" s="134"/>
    </row>
    <row r="11" spans="1:17">
      <c r="A11" s="12" t="s">
        <v>161</v>
      </c>
      <c r="N11" s="134"/>
      <c r="O11" s="134"/>
      <c r="P11" s="134"/>
      <c r="Q11" s="134"/>
    </row>
    <row r="13" spans="1:17">
      <c r="H13" s="22"/>
      <c r="I13" s="12" t="s">
        <v>169</v>
      </c>
    </row>
    <row r="15" spans="1:17">
      <c r="A15" s="12" t="s">
        <v>177</v>
      </c>
    </row>
    <row r="17" spans="1:9">
      <c r="G17" s="21" t="s">
        <v>162</v>
      </c>
      <c r="H17" s="22"/>
      <c r="I17" s="12" t="s">
        <v>163</v>
      </c>
    </row>
    <row r="19" spans="1:9">
      <c r="G19" s="21" t="s">
        <v>164</v>
      </c>
      <c r="H19" s="22"/>
      <c r="I19" s="12" t="s">
        <v>170</v>
      </c>
    </row>
    <row r="21" spans="1:9">
      <c r="A21" s="12" t="s">
        <v>165</v>
      </c>
    </row>
    <row r="23" spans="1:9">
      <c r="H23" s="22"/>
      <c r="I23" s="12" t="s">
        <v>171</v>
      </c>
    </row>
    <row r="25" spans="1:9">
      <c r="A25" s="12" t="s">
        <v>172</v>
      </c>
    </row>
    <row r="27" spans="1:9">
      <c r="H27" s="22"/>
    </row>
    <row r="29" spans="1:9">
      <c r="A29" s="12" t="s">
        <v>173</v>
      </c>
    </row>
    <row r="31" spans="1:9">
      <c r="H31" s="22"/>
    </row>
    <row r="33" spans="1:10" ht="19.5">
      <c r="A33" s="154" t="s">
        <v>174</v>
      </c>
      <c r="B33" s="154"/>
      <c r="C33" s="154"/>
      <c r="D33" s="154"/>
      <c r="E33" s="154"/>
      <c r="F33" s="154"/>
      <c r="G33" s="154"/>
      <c r="H33" s="154"/>
      <c r="I33" s="154"/>
    </row>
    <row r="35" spans="1:10">
      <c r="G35" s="21" t="s">
        <v>175</v>
      </c>
      <c r="H35" s="22"/>
      <c r="I35" s="12" t="s">
        <v>169</v>
      </c>
    </row>
    <row r="36" spans="1:10">
      <c r="G36" s="21" t="s">
        <v>176</v>
      </c>
      <c r="H36" s="22"/>
      <c r="I36" s="12" t="s">
        <v>169</v>
      </c>
    </row>
    <row r="38" spans="1:10" ht="19.5">
      <c r="A38" s="154" t="s">
        <v>178</v>
      </c>
      <c r="B38" s="154"/>
      <c r="C38" s="154"/>
      <c r="D38" s="154"/>
      <c r="E38" s="154"/>
      <c r="F38" s="154"/>
      <c r="G38" s="154"/>
      <c r="H38" s="154"/>
      <c r="I38" s="154"/>
    </row>
    <row r="39" spans="1:10" ht="25.5" customHeight="1">
      <c r="A39" s="163" t="s">
        <v>179</v>
      </c>
      <c r="B39" s="163"/>
      <c r="C39" s="163"/>
      <c r="D39" s="163"/>
      <c r="E39" s="163"/>
      <c r="F39" s="163"/>
      <c r="G39" s="163"/>
      <c r="H39" s="163"/>
      <c r="I39" s="163"/>
    </row>
    <row r="40" spans="1:10">
      <c r="D40" s="153" t="s">
        <v>188</v>
      </c>
      <c r="E40" s="153"/>
      <c r="F40" s="153"/>
      <c r="G40" s="153"/>
      <c r="H40" s="153"/>
      <c r="I40" s="153"/>
      <c r="J40" s="23"/>
    </row>
    <row r="41" spans="1:10">
      <c r="D41" s="153" t="s">
        <v>189</v>
      </c>
      <c r="E41" s="153"/>
      <c r="F41" s="153"/>
      <c r="G41" s="153"/>
      <c r="H41" s="153"/>
      <c r="I41" s="153"/>
      <c r="J41" s="23"/>
    </row>
    <row r="42" spans="1:10">
      <c r="D42" s="153" t="s">
        <v>190</v>
      </c>
      <c r="E42" s="153"/>
      <c r="F42" s="153"/>
      <c r="G42" s="153"/>
      <c r="H42" s="153"/>
      <c r="I42" s="153"/>
      <c r="J42" s="23"/>
    </row>
    <row r="43" spans="1:10">
      <c r="D43" s="153" t="s">
        <v>191</v>
      </c>
      <c r="E43" s="153"/>
      <c r="F43" s="153"/>
      <c r="G43" s="153"/>
      <c r="H43" s="153"/>
      <c r="I43" s="153"/>
      <c r="J43" s="23"/>
    </row>
    <row r="44" spans="1:10">
      <c r="D44" s="153" t="s">
        <v>192</v>
      </c>
      <c r="E44" s="153"/>
      <c r="F44" s="153"/>
      <c r="G44" s="153"/>
      <c r="H44" s="153"/>
      <c r="I44" s="153"/>
      <c r="J44" s="23"/>
    </row>
    <row r="46" spans="1:10">
      <c r="G46" s="21" t="s">
        <v>180</v>
      </c>
      <c r="H46" s="22"/>
    </row>
    <row r="47" spans="1:10">
      <c r="G47" s="21" t="s">
        <v>181</v>
      </c>
      <c r="H47" s="22"/>
    </row>
    <row r="48" spans="1:10">
      <c r="G48" s="21" t="s">
        <v>182</v>
      </c>
      <c r="H48" s="22"/>
    </row>
    <row r="49" spans="1:11">
      <c r="G49" s="24" t="s">
        <v>183</v>
      </c>
      <c r="H49" s="22"/>
    </row>
    <row r="50" spans="1:11">
      <c r="G50" s="24" t="s">
        <v>184</v>
      </c>
      <c r="H50" s="22"/>
    </row>
    <row r="51" spans="1:11">
      <c r="G51" s="24" t="s">
        <v>185</v>
      </c>
      <c r="H51" s="22"/>
    </row>
    <row r="52" spans="1:11">
      <c r="G52" s="24" t="s">
        <v>186</v>
      </c>
      <c r="H52" s="22"/>
    </row>
    <row r="53" spans="1:11">
      <c r="G53" s="24" t="s">
        <v>187</v>
      </c>
      <c r="H53" s="22"/>
    </row>
    <row r="55" spans="1:11" ht="18.75">
      <c r="A55" s="150" t="s">
        <v>426</v>
      </c>
      <c r="B55" s="150"/>
      <c r="C55" s="150"/>
      <c r="D55" s="150"/>
      <c r="E55" s="150"/>
      <c r="F55" s="150"/>
      <c r="G55" s="150"/>
      <c r="H55" s="150"/>
      <c r="I55" s="150"/>
      <c r="J55" s="20"/>
      <c r="K55" s="20"/>
    </row>
    <row r="56" spans="1:11" ht="18.75">
      <c r="A56" s="143" t="s">
        <v>429</v>
      </c>
      <c r="B56" s="143"/>
      <c r="C56" s="143"/>
      <c r="D56" s="143"/>
      <c r="E56" s="143"/>
      <c r="F56" s="143"/>
      <c r="G56" s="143"/>
      <c r="H56" s="143"/>
      <c r="I56" s="143"/>
      <c r="J56" s="93"/>
      <c r="K56" s="93"/>
    </row>
  </sheetData>
  <mergeCells count="13">
    <mergeCell ref="N9:Q11"/>
    <mergeCell ref="A56:I56"/>
    <mergeCell ref="A1:I1"/>
    <mergeCell ref="A9:I9"/>
    <mergeCell ref="A33:I33"/>
    <mergeCell ref="A38:I38"/>
    <mergeCell ref="A39:I39"/>
    <mergeCell ref="D40:I40"/>
    <mergeCell ref="D41:I41"/>
    <mergeCell ref="D42:I42"/>
    <mergeCell ref="D43:I43"/>
    <mergeCell ref="D44:I44"/>
    <mergeCell ref="A55:I55"/>
  </mergeCells>
  <dataValidations count="4">
    <dataValidation type="list" allowBlank="1" showInputMessage="1" showErrorMessage="1" sqref="H3:H4 H6:H7 H46:H53">
      <formula1>"1, 2, 3, 4, 5"</formula1>
    </dataValidation>
    <dataValidation type="list" allowBlank="1" showInputMessage="1" showErrorMessage="1" sqref="H13 H35:H36">
      <formula1>"0, 1"</formula1>
    </dataValidation>
    <dataValidation type="list" allowBlank="1" showInputMessage="1" showErrorMessage="1" sqref="H19 H23">
      <formula1>"1, 2, 3"</formula1>
    </dataValidation>
    <dataValidation type="list" allowBlank="1" showInputMessage="1" showErrorMessage="1" sqref="H27 H31">
      <formula1>"0, 1, 2, 3, 4, 5, 6, 7, 8, 9, 10"</formula1>
    </dataValidation>
  </dataValidations>
  <pageMargins left="0.70866141732283472" right="0.70866141732283472" top="0.74803149606299213" bottom="0.74803149606299213" header="0.31496062992125984" footer="0.31496062992125984"/>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GR2"/>
  <sheetViews>
    <sheetView topLeftCell="FI1" zoomScale="130" zoomScaleNormal="130" workbookViewId="0">
      <selection activeCell="FW3" sqref="FW3"/>
    </sheetView>
  </sheetViews>
  <sheetFormatPr defaultRowHeight="12.75"/>
  <cols>
    <col min="2" max="2" width="10.140625" bestFit="1" customWidth="1"/>
    <col min="7" max="7" width="12.42578125" style="26" bestFit="1" customWidth="1"/>
  </cols>
  <sheetData>
    <row r="1" spans="1:200" ht="15">
      <c r="A1" s="7" t="s">
        <v>197</v>
      </c>
      <c r="B1" s="7" t="s">
        <v>198</v>
      </c>
      <c r="C1" s="7" t="s">
        <v>403</v>
      </c>
      <c r="D1" s="7" t="s">
        <v>199</v>
      </c>
      <c r="E1" s="7" t="s">
        <v>136</v>
      </c>
      <c r="F1" s="7" t="s">
        <v>200</v>
      </c>
      <c r="G1" s="27" t="s">
        <v>210</v>
      </c>
      <c r="H1" s="7" t="s">
        <v>201</v>
      </c>
      <c r="I1" s="7" t="s">
        <v>202</v>
      </c>
      <c r="J1" s="7" t="s">
        <v>203</v>
      </c>
      <c r="K1" s="7" t="s">
        <v>204</v>
      </c>
      <c r="L1" s="7" t="s">
        <v>205</v>
      </c>
      <c r="M1" s="7" t="s">
        <v>144</v>
      </c>
      <c r="N1" s="7" t="s">
        <v>206</v>
      </c>
      <c r="O1" s="7" t="s">
        <v>146</v>
      </c>
      <c r="P1" s="7" t="s">
        <v>207</v>
      </c>
      <c r="Q1" s="7" t="s">
        <v>208</v>
      </c>
      <c r="R1" s="7" t="s">
        <v>209</v>
      </c>
      <c r="T1" s="7" t="s">
        <v>211</v>
      </c>
      <c r="U1" s="7" t="s">
        <v>212</v>
      </c>
      <c r="V1" s="7" t="s">
        <v>213</v>
      </c>
      <c r="W1" s="7" t="s">
        <v>214</v>
      </c>
      <c r="X1" s="7" t="s">
        <v>215</v>
      </c>
      <c r="Y1" s="7" t="s">
        <v>216</v>
      </c>
      <c r="Z1" s="7" t="s">
        <v>217</v>
      </c>
      <c r="AA1" s="7" t="s">
        <v>218</v>
      </c>
      <c r="AB1" s="7" t="s">
        <v>219</v>
      </c>
      <c r="AC1" s="7" t="s">
        <v>220</v>
      </c>
      <c r="AD1" s="7" t="s">
        <v>221</v>
      </c>
      <c r="AE1" s="7" t="s">
        <v>222</v>
      </c>
      <c r="AF1" s="7" t="s">
        <v>223</v>
      </c>
      <c r="AG1" s="7" t="s">
        <v>224</v>
      </c>
      <c r="AH1" s="7" t="s">
        <v>225</v>
      </c>
      <c r="AI1" s="7" t="s">
        <v>226</v>
      </c>
      <c r="AJ1" s="7" t="s">
        <v>227</v>
      </c>
      <c r="AK1" s="7" t="s">
        <v>228</v>
      </c>
      <c r="AL1" s="7" t="s">
        <v>229</v>
      </c>
      <c r="AM1" s="7" t="s">
        <v>230</v>
      </c>
      <c r="AO1" s="45" t="s">
        <v>231</v>
      </c>
      <c r="AP1" s="45" t="s">
        <v>233</v>
      </c>
      <c r="AQ1" s="45" t="s">
        <v>232</v>
      </c>
      <c r="AR1" s="49" t="s">
        <v>234</v>
      </c>
      <c r="AS1" s="49" t="s">
        <v>235</v>
      </c>
      <c r="AT1" s="49" t="s">
        <v>236</v>
      </c>
      <c r="AU1" s="47" t="s">
        <v>237</v>
      </c>
      <c r="AV1" s="47" t="s">
        <v>238</v>
      </c>
      <c r="AW1" s="47" t="s">
        <v>239</v>
      </c>
      <c r="AX1" s="51" t="s">
        <v>240</v>
      </c>
      <c r="AZ1" s="32" t="s">
        <v>241</v>
      </c>
      <c r="BA1" s="32" t="s">
        <v>242</v>
      </c>
      <c r="BB1" s="32" t="s">
        <v>243</v>
      </c>
      <c r="BC1" s="32" t="s">
        <v>244</v>
      </c>
      <c r="BD1" s="32" t="s">
        <v>245</v>
      </c>
      <c r="BE1" s="32" t="s">
        <v>246</v>
      </c>
      <c r="BF1" s="32" t="s">
        <v>247</v>
      </c>
      <c r="BG1" s="32" t="s">
        <v>248</v>
      </c>
      <c r="BH1" s="32" t="s">
        <v>249</v>
      </c>
      <c r="BI1" s="32" t="s">
        <v>250</v>
      </c>
      <c r="BJ1" s="32" t="s">
        <v>251</v>
      </c>
      <c r="BK1" s="32" t="s">
        <v>252</v>
      </c>
      <c r="BL1" s="32" t="s">
        <v>253</v>
      </c>
      <c r="BM1" s="32" t="s">
        <v>254</v>
      </c>
      <c r="BN1" s="32" t="s">
        <v>255</v>
      </c>
      <c r="BO1" s="32" t="s">
        <v>256</v>
      </c>
      <c r="BP1" s="32" t="s">
        <v>257</v>
      </c>
      <c r="BQ1" s="32" t="s">
        <v>258</v>
      </c>
      <c r="BR1" s="32" t="s">
        <v>259</v>
      </c>
      <c r="BS1" s="32" t="s">
        <v>260</v>
      </c>
      <c r="BT1" s="32" t="s">
        <v>261</v>
      </c>
      <c r="BU1" s="32" t="s">
        <v>262</v>
      </c>
      <c r="BV1" s="32" t="s">
        <v>263</v>
      </c>
      <c r="BW1" s="32" t="s">
        <v>264</v>
      </c>
      <c r="BX1" s="32" t="s">
        <v>265</v>
      </c>
      <c r="BY1" s="32" t="s">
        <v>266</v>
      </c>
      <c r="BZ1" s="32" t="s">
        <v>267</v>
      </c>
      <c r="CA1" s="32" t="s">
        <v>268</v>
      </c>
      <c r="CB1" s="32" t="s">
        <v>269</v>
      </c>
      <c r="CC1" s="32" t="s">
        <v>270</v>
      </c>
      <c r="CD1" s="32" t="s">
        <v>271</v>
      </c>
      <c r="CE1" s="32" t="s">
        <v>272</v>
      </c>
      <c r="CF1" s="32" t="s">
        <v>273</v>
      </c>
      <c r="CG1" s="32" t="s">
        <v>274</v>
      </c>
      <c r="CH1" s="32" t="s">
        <v>275</v>
      </c>
      <c r="CI1" s="32" t="s">
        <v>276</v>
      </c>
      <c r="CJ1" s="32" t="s">
        <v>277</v>
      </c>
      <c r="CK1" s="32" t="s">
        <v>278</v>
      </c>
      <c r="CL1" s="32" t="s">
        <v>279</v>
      </c>
      <c r="CM1" s="32" t="s">
        <v>280</v>
      </c>
      <c r="CN1" s="32" t="s">
        <v>281</v>
      </c>
      <c r="CO1" s="32" t="s">
        <v>282</v>
      </c>
      <c r="CP1" s="32" t="s">
        <v>283</v>
      </c>
      <c r="CQ1" s="32" t="s">
        <v>284</v>
      </c>
      <c r="CR1" s="32" t="s">
        <v>285</v>
      </c>
      <c r="CS1" s="32" t="s">
        <v>286</v>
      </c>
      <c r="CT1" s="32" t="s">
        <v>287</v>
      </c>
      <c r="CU1" s="32" t="s">
        <v>288</v>
      </c>
      <c r="CV1" s="32" t="s">
        <v>289</v>
      </c>
      <c r="CW1" s="32" t="s">
        <v>290</v>
      </c>
      <c r="CX1" s="32" t="s">
        <v>291</v>
      </c>
      <c r="CY1" s="32" t="s">
        <v>292</v>
      </c>
      <c r="CZ1" s="32" t="s">
        <v>293</v>
      </c>
      <c r="DA1" s="32" t="s">
        <v>294</v>
      </c>
      <c r="DB1" s="32" t="s">
        <v>295</v>
      </c>
      <c r="DC1" s="32" t="s">
        <v>296</v>
      </c>
      <c r="DD1" s="32" t="s">
        <v>297</v>
      </c>
      <c r="DE1" s="32" t="s">
        <v>298</v>
      </c>
      <c r="DF1" s="32" t="s">
        <v>299</v>
      </c>
      <c r="DG1" s="32" t="s">
        <v>300</v>
      </c>
      <c r="DH1" s="32" t="s">
        <v>301</v>
      </c>
      <c r="DI1" s="32" t="s">
        <v>302</v>
      </c>
      <c r="DJ1" s="32" t="s">
        <v>303</v>
      </c>
      <c r="DK1" s="32" t="s">
        <v>304</v>
      </c>
      <c r="DL1" s="32" t="s">
        <v>305</v>
      </c>
      <c r="DM1" s="32" t="s">
        <v>306</v>
      </c>
      <c r="DN1" s="32" t="s">
        <v>307</v>
      </c>
      <c r="DO1" s="32" t="s">
        <v>308</v>
      </c>
      <c r="DP1" s="32" t="s">
        <v>309</v>
      </c>
      <c r="DQ1" s="32" t="s">
        <v>310</v>
      </c>
      <c r="DR1" s="32" t="s">
        <v>311</v>
      </c>
      <c r="DS1" s="32" t="s">
        <v>312</v>
      </c>
      <c r="DT1" s="32" t="s">
        <v>313</v>
      </c>
      <c r="DU1" s="32" t="s">
        <v>314</v>
      </c>
      <c r="DV1" s="32" t="s">
        <v>315</v>
      </c>
      <c r="DW1" s="32" t="s">
        <v>316</v>
      </c>
      <c r="DX1" s="32" t="s">
        <v>317</v>
      </c>
      <c r="DY1" s="32" t="s">
        <v>318</v>
      </c>
      <c r="DZ1" s="32" t="s">
        <v>319</v>
      </c>
      <c r="EA1" s="32" t="s">
        <v>320</v>
      </c>
      <c r="EB1" s="32" t="s">
        <v>321</v>
      </c>
      <c r="EC1" s="32" t="s">
        <v>322</v>
      </c>
      <c r="ED1" s="32" t="s">
        <v>323</v>
      </c>
      <c r="EE1" s="32" t="s">
        <v>324</v>
      </c>
      <c r="EF1" s="32" t="s">
        <v>325</v>
      </c>
      <c r="EG1" s="32" t="s">
        <v>326</v>
      </c>
      <c r="EH1" s="32" t="s">
        <v>327</v>
      </c>
      <c r="EI1" s="32" t="s">
        <v>328</v>
      </c>
      <c r="EJ1" s="32" t="s">
        <v>329</v>
      </c>
      <c r="EK1" s="32" t="s">
        <v>330</v>
      </c>
      <c r="EM1" s="28" t="s">
        <v>331</v>
      </c>
      <c r="EN1" s="28" t="s">
        <v>332</v>
      </c>
      <c r="EO1" s="28" t="s">
        <v>333</v>
      </c>
      <c r="EP1" s="28" t="s">
        <v>358</v>
      </c>
      <c r="EQ1" s="33" t="s">
        <v>334</v>
      </c>
      <c r="ER1" s="33" t="s">
        <v>335</v>
      </c>
      <c r="ES1" s="33" t="s">
        <v>336</v>
      </c>
      <c r="ET1" s="33" t="s">
        <v>359</v>
      </c>
      <c r="EU1" s="34" t="s">
        <v>337</v>
      </c>
      <c r="EV1" s="34" t="s">
        <v>338</v>
      </c>
      <c r="EW1" s="34" t="s">
        <v>339</v>
      </c>
      <c r="EX1" s="34" t="s">
        <v>360</v>
      </c>
      <c r="EY1" s="35" t="s">
        <v>340</v>
      </c>
      <c r="EZ1" s="35" t="s">
        <v>341</v>
      </c>
      <c r="FA1" s="35" t="s">
        <v>342</v>
      </c>
      <c r="FB1" s="35" t="s">
        <v>361</v>
      </c>
      <c r="FC1" s="53" t="s">
        <v>343</v>
      </c>
      <c r="FD1" s="53" t="s">
        <v>344</v>
      </c>
      <c r="FE1" s="53" t="s">
        <v>345</v>
      </c>
      <c r="FF1" s="53" t="s">
        <v>362</v>
      </c>
      <c r="FG1" s="36" t="s">
        <v>346</v>
      </c>
      <c r="FH1" s="36" t="s">
        <v>347</v>
      </c>
      <c r="FI1" s="36" t="s">
        <v>348</v>
      </c>
      <c r="FJ1" s="36" t="s">
        <v>363</v>
      </c>
      <c r="FK1" s="37" t="s">
        <v>349</v>
      </c>
      <c r="FL1" s="37" t="s">
        <v>350</v>
      </c>
      <c r="FM1" s="37" t="s">
        <v>351</v>
      </c>
      <c r="FN1" s="37" t="s">
        <v>364</v>
      </c>
      <c r="FO1" s="29" t="s">
        <v>352</v>
      </c>
      <c r="FP1" s="29" t="s">
        <v>353</v>
      </c>
      <c r="FQ1" s="29" t="s">
        <v>354</v>
      </c>
      <c r="FR1" s="29" t="s">
        <v>365</v>
      </c>
      <c r="FS1" s="38" t="s">
        <v>355</v>
      </c>
      <c r="FT1" s="38" t="s">
        <v>356</v>
      </c>
      <c r="FU1" s="38" t="s">
        <v>357</v>
      </c>
      <c r="FV1" s="59" t="s">
        <v>366</v>
      </c>
      <c r="FW1" s="118" t="s">
        <v>447</v>
      </c>
      <c r="FY1" s="60" t="s">
        <v>367</v>
      </c>
      <c r="FZ1" s="60" t="s">
        <v>368</v>
      </c>
      <c r="GA1" s="7" t="s">
        <v>369</v>
      </c>
      <c r="GB1" s="7" t="s">
        <v>370</v>
      </c>
      <c r="GC1" s="7" t="s">
        <v>371</v>
      </c>
      <c r="GD1" s="7" t="s">
        <v>372</v>
      </c>
      <c r="GE1" s="7" t="s">
        <v>373</v>
      </c>
      <c r="GF1" s="7" t="s">
        <v>374</v>
      </c>
      <c r="GG1" s="7" t="s">
        <v>375</v>
      </c>
      <c r="GH1" s="7" t="s">
        <v>376</v>
      </c>
      <c r="GI1" s="7" t="s">
        <v>377</v>
      </c>
      <c r="GJ1" s="7" t="s">
        <v>378</v>
      </c>
      <c r="GK1" s="7" t="s">
        <v>379</v>
      </c>
      <c r="GL1" s="7" t="s">
        <v>380</v>
      </c>
      <c r="GM1" s="7" t="s">
        <v>381</v>
      </c>
      <c r="GN1" s="7" t="s">
        <v>382</v>
      </c>
      <c r="GO1" s="7" t="s">
        <v>383</v>
      </c>
      <c r="GP1" s="7" t="s">
        <v>384</v>
      </c>
      <c r="GQ1" s="7" t="s">
        <v>385</v>
      </c>
      <c r="GR1" s="7" t="s">
        <v>386</v>
      </c>
    </row>
    <row r="2" spans="1:200">
      <c r="A2" s="54">
        <f>Anamnesi!D14</f>
        <v>0</v>
      </c>
      <c r="B2" s="94">
        <f>Anamnesi!D15</f>
        <v>0</v>
      </c>
      <c r="C2" s="54">
        <f>Anamnesi!D16</f>
        <v>0</v>
      </c>
      <c r="D2" s="54">
        <f>Anamnesi!D17</f>
        <v>0</v>
      </c>
      <c r="E2" s="54">
        <f>Anamnesi!D18</f>
        <v>0</v>
      </c>
      <c r="F2" s="54">
        <f>Anamnesi!D19</f>
        <v>0</v>
      </c>
      <c r="G2" s="101" t="e">
        <f>F2/POWER(E2/100,2)</f>
        <v>#DIV/0!</v>
      </c>
      <c r="H2" s="54">
        <f>Anamnesi!D20</f>
        <v>0</v>
      </c>
      <c r="I2" s="54">
        <f>Anamnesi!D21</f>
        <v>0</v>
      </c>
      <c r="J2" s="54">
        <f>Anamnesi!D23</f>
        <v>0</v>
      </c>
      <c r="K2" s="54">
        <f>Anamnesi!D24</f>
        <v>0</v>
      </c>
      <c r="L2" s="54">
        <f>Anamnesi!D25</f>
        <v>0</v>
      </c>
      <c r="M2" s="54">
        <f>Anamnesi!D27</f>
        <v>0</v>
      </c>
      <c r="N2" s="54">
        <f>Anamnesi!D28</f>
        <v>0</v>
      </c>
      <c r="O2" s="54">
        <f>Anamnesi!D30</f>
        <v>0</v>
      </c>
      <c r="P2" s="54">
        <f>Anamnesi!D31</f>
        <v>0</v>
      </c>
      <c r="Q2" s="54">
        <f>Anamnesi!D32</f>
        <v>0</v>
      </c>
      <c r="R2" s="54">
        <f>Anamnesi!A35</f>
        <v>0</v>
      </c>
      <c r="T2" s="54">
        <f>'TAS-20'!J11</f>
        <v>0</v>
      </c>
      <c r="U2" s="54">
        <f>'TAS-20'!J12</f>
        <v>0</v>
      </c>
      <c r="V2" s="54">
        <f>'TAS-20'!J13</f>
        <v>0</v>
      </c>
      <c r="W2" s="54">
        <f>'TAS-20'!J14</f>
        <v>0</v>
      </c>
      <c r="X2" s="54">
        <f>'TAS-20'!J15</f>
        <v>0</v>
      </c>
      <c r="Y2" s="54">
        <f>'TAS-20'!J16</f>
        <v>0</v>
      </c>
      <c r="Z2" s="54">
        <f>'TAS-20'!J17</f>
        <v>0</v>
      </c>
      <c r="AA2" s="54">
        <f>'TAS-20'!J18</f>
        <v>0</v>
      </c>
      <c r="AB2" s="54">
        <f>'TAS-20'!J19</f>
        <v>0</v>
      </c>
      <c r="AC2" s="54">
        <f>'TAS-20'!J20</f>
        <v>0</v>
      </c>
      <c r="AD2" s="54">
        <f>'TAS-20'!J21</f>
        <v>0</v>
      </c>
      <c r="AE2" s="54">
        <f>'TAS-20'!J22</f>
        <v>0</v>
      </c>
      <c r="AF2" s="54">
        <f>'TAS-20'!J23</f>
        <v>0</v>
      </c>
      <c r="AG2" s="54">
        <f>'TAS-20'!J24</f>
        <v>0</v>
      </c>
      <c r="AH2" s="54">
        <f>'TAS-20'!J25</f>
        <v>0</v>
      </c>
      <c r="AI2" s="54">
        <f>'TAS-20'!J26</f>
        <v>0</v>
      </c>
      <c r="AJ2" s="54">
        <f>'TAS-20'!J27</f>
        <v>0</v>
      </c>
      <c r="AK2" s="54">
        <f>'TAS-20'!J28</f>
        <v>0</v>
      </c>
      <c r="AL2" s="54">
        <f>'TAS-20'!J29</f>
        <v>0</v>
      </c>
      <c r="AM2" s="54">
        <f>'TAS-20'!J30</f>
        <v>0</v>
      </c>
      <c r="AO2" s="46">
        <f>SUM(T2,V2,Y2,Z2,AB2,AF2,AG2)</f>
        <v>0</v>
      </c>
      <c r="AP2" s="46">
        <f>IF(T2="",1)+IF(V2="",1)+IF(Y2="",1)+IF(Z2="",1)+IF(AB2="",1)+IF(AF2="",1)+IF(AG2="",1)</f>
        <v>0</v>
      </c>
      <c r="AQ2" s="46">
        <f>AO2/(7-AP2)*7</f>
        <v>0</v>
      </c>
      <c r="AR2" s="50">
        <f>SUM(U2,IF(W2&gt;0,6-W2),AD2,AE2,AJ2)</f>
        <v>0</v>
      </c>
      <c r="AS2" s="50">
        <f>IF(U2="",1)+IF(W2="",1)+IF(AD2="",1)+IF(AE2="",1)+IF(AJ2="",1)</f>
        <v>0</v>
      </c>
      <c r="AT2" s="50">
        <f>AR2/(5-AS2)*5</f>
        <v>0</v>
      </c>
      <c r="AU2" s="48">
        <f>SUM(IF(X2&gt;0,6-X2),AA2,IF(AC2&gt;0,6-AC2),AH2,AI2,IF(AK2&gt;0,6-AK2),IF(AL2&gt;0,6-AL2),AM2)</f>
        <v>0</v>
      </c>
      <c r="AV2" s="48">
        <f>IF(X2="",1)+IF(AA2="",1)+IF(AC2="",1)+IF(AH2="",1)+IF(AI2="",1)+IF(AK2="",1)+IF(AL2="",1)+IF(AM2="",1)</f>
        <v>0</v>
      </c>
      <c r="AW2" s="48">
        <f>AU2/(8-AV2)*8</f>
        <v>0</v>
      </c>
      <c r="AX2" s="52">
        <f>SUM(AQ2,AT2,AW2)</f>
        <v>0</v>
      </c>
      <c r="AZ2" s="54">
        <f>'SCL-90-R'!J11</f>
        <v>0</v>
      </c>
      <c r="BA2" s="54">
        <f>'SCL-90-R'!J12</f>
        <v>0</v>
      </c>
      <c r="BB2" s="54">
        <f>'SCL-90-R'!J13</f>
        <v>0</v>
      </c>
      <c r="BC2" s="54">
        <f>'SCL-90-R'!J14</f>
        <v>0</v>
      </c>
      <c r="BD2" s="54">
        <f>'SCL-90-R'!J15</f>
        <v>0</v>
      </c>
      <c r="BE2" s="54">
        <f>'SCL-90-R'!J16</f>
        <v>0</v>
      </c>
      <c r="BF2" s="54">
        <f>'SCL-90-R'!J17</f>
        <v>0</v>
      </c>
      <c r="BG2" s="54">
        <f>'SCL-90-R'!J18</f>
        <v>0</v>
      </c>
      <c r="BH2" s="54">
        <f>'SCL-90-R'!J19</f>
        <v>0</v>
      </c>
      <c r="BI2" s="54">
        <f>'SCL-90-R'!J20</f>
        <v>0</v>
      </c>
      <c r="BJ2" s="54">
        <f>'SCL-90-R'!J21</f>
        <v>0</v>
      </c>
      <c r="BK2" s="54">
        <f>'SCL-90-R'!J22</f>
        <v>0</v>
      </c>
      <c r="BL2" s="54">
        <f>'SCL-90-R'!J23</f>
        <v>0</v>
      </c>
      <c r="BM2" s="54">
        <f>'SCL-90-R'!J24</f>
        <v>0</v>
      </c>
      <c r="BN2" s="54">
        <f>'SCL-90-R'!J25</f>
        <v>0</v>
      </c>
      <c r="BO2" s="54">
        <f>'SCL-90-R'!J26</f>
        <v>0</v>
      </c>
      <c r="BP2" s="54">
        <f>'SCL-90-R'!J27</f>
        <v>0</v>
      </c>
      <c r="BQ2" s="54">
        <f>'SCL-90-R'!J28</f>
        <v>0</v>
      </c>
      <c r="BR2" s="54">
        <f>'SCL-90-R'!J29</f>
        <v>0</v>
      </c>
      <c r="BS2" s="54">
        <f>'SCL-90-R'!J30</f>
        <v>0</v>
      </c>
      <c r="BT2" s="61">
        <f>'SCL-90-R'!J31</f>
        <v>0</v>
      </c>
      <c r="BU2" s="61">
        <f>'SCL-90-R'!J32</f>
        <v>0</v>
      </c>
      <c r="BV2" s="61">
        <f>'SCL-90-R'!J33</f>
        <v>0</v>
      </c>
      <c r="BW2" s="61">
        <f>'SCL-90-R'!J34</f>
        <v>0</v>
      </c>
      <c r="BX2" s="61">
        <f>'SCL-90-R'!J35</f>
        <v>0</v>
      </c>
      <c r="BY2" s="61">
        <f>'SCL-90-R'!J36</f>
        <v>0</v>
      </c>
      <c r="BZ2" s="61">
        <f>'SCL-90-R'!J37</f>
        <v>0</v>
      </c>
      <c r="CA2" s="61">
        <f>'SCL-90-R'!J38</f>
        <v>0</v>
      </c>
      <c r="CB2" s="61">
        <f>'SCL-90-R'!J39</f>
        <v>0</v>
      </c>
      <c r="CC2" s="61">
        <f>'SCL-90-R'!J40</f>
        <v>0</v>
      </c>
      <c r="CD2" s="61">
        <f>'SCL-90-R'!J41</f>
        <v>0</v>
      </c>
      <c r="CE2" s="61">
        <f>'SCL-90-R'!J42</f>
        <v>0</v>
      </c>
      <c r="CF2" s="61">
        <f>'SCL-90-R'!J43</f>
        <v>0</v>
      </c>
      <c r="CG2" s="61">
        <f>'SCL-90-R'!J44</f>
        <v>0</v>
      </c>
      <c r="CH2" s="61">
        <f>'SCL-90-R'!J45</f>
        <v>0</v>
      </c>
      <c r="CI2" s="61">
        <f>'SCL-90-R'!J46</f>
        <v>0</v>
      </c>
      <c r="CJ2" s="61">
        <f>'SCL-90-R'!J47</f>
        <v>0</v>
      </c>
      <c r="CK2" s="61">
        <f>'SCL-90-R'!J48</f>
        <v>0</v>
      </c>
      <c r="CL2" s="61">
        <f>'SCL-90-R'!J49</f>
        <v>0</v>
      </c>
      <c r="CM2" s="61">
        <f>'SCL-90-R'!J50</f>
        <v>0</v>
      </c>
      <c r="CN2" s="61">
        <f>'SCL-90-R'!J51</f>
        <v>0</v>
      </c>
      <c r="CO2" s="61">
        <f>'SCL-90-R'!J52</f>
        <v>0</v>
      </c>
      <c r="CP2" s="61">
        <f>'SCL-90-R'!J53</f>
        <v>0</v>
      </c>
      <c r="CQ2" s="61">
        <f>'SCL-90-R'!J54</f>
        <v>0</v>
      </c>
      <c r="CR2" s="61">
        <f>'SCL-90-R'!J55</f>
        <v>0</v>
      </c>
      <c r="CS2" s="61">
        <f>'SCL-90-R'!J56</f>
        <v>0</v>
      </c>
      <c r="CT2" s="61">
        <f>'SCL-90-R'!J57</f>
        <v>0</v>
      </c>
      <c r="CU2" s="61">
        <f>'SCL-90-R'!J58</f>
        <v>0</v>
      </c>
      <c r="CV2" s="61">
        <f>'SCL-90-R'!J59</f>
        <v>0</v>
      </c>
      <c r="CW2" s="61">
        <f>'SCL-90-R'!J60</f>
        <v>0</v>
      </c>
      <c r="CX2" s="61">
        <f>'SCL-90-R'!J61</f>
        <v>0</v>
      </c>
      <c r="CY2" s="61">
        <f>'SCL-90-R'!J62</f>
        <v>0</v>
      </c>
      <c r="CZ2" s="61">
        <f>'SCL-90-R'!J63</f>
        <v>0</v>
      </c>
      <c r="DA2" s="61">
        <f>'SCL-90-R'!J64</f>
        <v>0</v>
      </c>
      <c r="DB2" s="61">
        <f>'SCL-90-R'!J65</f>
        <v>0</v>
      </c>
      <c r="DC2" s="61">
        <f>'SCL-90-R'!J66</f>
        <v>0</v>
      </c>
      <c r="DD2" s="61">
        <f>'SCL-90-R'!J67</f>
        <v>0</v>
      </c>
      <c r="DE2" s="61">
        <f>'SCL-90-R'!J68</f>
        <v>0</v>
      </c>
      <c r="DF2" s="61">
        <f>'SCL-90-R'!J69</f>
        <v>0</v>
      </c>
      <c r="DG2" s="61">
        <f>'SCL-90-R'!J70</f>
        <v>0</v>
      </c>
      <c r="DH2" s="61">
        <f>'SCL-90-R'!J71</f>
        <v>0</v>
      </c>
      <c r="DI2" s="61">
        <f>'SCL-90-R'!J72</f>
        <v>0</v>
      </c>
      <c r="DJ2" s="61">
        <f>'SCL-90-R'!J73</f>
        <v>0</v>
      </c>
      <c r="DK2" s="61">
        <f>'SCL-90-R'!J74</f>
        <v>0</v>
      </c>
      <c r="DL2" s="61">
        <f>'SCL-90-R'!J75</f>
        <v>0</v>
      </c>
      <c r="DM2" s="61">
        <f>'SCL-90-R'!J76</f>
        <v>0</v>
      </c>
      <c r="DN2" s="61">
        <f>'SCL-90-R'!J77</f>
        <v>0</v>
      </c>
      <c r="DO2" s="61">
        <f>'SCL-90-R'!J78</f>
        <v>0</v>
      </c>
      <c r="DP2" s="61">
        <f>'SCL-90-R'!J79</f>
        <v>0</v>
      </c>
      <c r="DQ2" s="61">
        <f>'SCL-90-R'!J80</f>
        <v>0</v>
      </c>
      <c r="DR2" s="61">
        <f>'SCL-90-R'!J81</f>
        <v>0</v>
      </c>
      <c r="DS2" s="61">
        <f>'SCL-90-R'!J82</f>
        <v>0</v>
      </c>
      <c r="DT2" s="61">
        <f>'SCL-90-R'!J83</f>
        <v>0</v>
      </c>
      <c r="DU2" s="61">
        <f>'SCL-90-R'!J84</f>
        <v>0</v>
      </c>
      <c r="DV2" s="61">
        <f>'SCL-90-R'!J85</f>
        <v>0</v>
      </c>
      <c r="DW2" s="61">
        <f>'SCL-90-R'!J86</f>
        <v>0</v>
      </c>
      <c r="DX2" s="61">
        <f>'SCL-90-R'!J87</f>
        <v>0</v>
      </c>
      <c r="DY2" s="61">
        <f>'SCL-90-R'!J88</f>
        <v>0</v>
      </c>
      <c r="DZ2" s="61">
        <f>'SCL-90-R'!J89</f>
        <v>0</v>
      </c>
      <c r="EA2" s="61">
        <f>'SCL-90-R'!J90</f>
        <v>0</v>
      </c>
      <c r="EB2" s="61">
        <f>'SCL-90-R'!J91</f>
        <v>0</v>
      </c>
      <c r="EC2" s="61">
        <f>'SCL-90-R'!J92</f>
        <v>0</v>
      </c>
      <c r="ED2" s="61">
        <f>'SCL-90-R'!J93</f>
        <v>0</v>
      </c>
      <c r="EE2" s="61">
        <f>'SCL-90-R'!J94</f>
        <v>0</v>
      </c>
      <c r="EF2" s="61">
        <f>'SCL-90-R'!J95</f>
        <v>0</v>
      </c>
      <c r="EG2" s="61">
        <f>'SCL-90-R'!J96</f>
        <v>0</v>
      </c>
      <c r="EH2" s="61">
        <f>'SCL-90-R'!J97</f>
        <v>0</v>
      </c>
      <c r="EI2" s="61">
        <f>'SCL-90-R'!J98</f>
        <v>0</v>
      </c>
      <c r="EJ2" s="61">
        <f>'SCL-90-R'!J99</f>
        <v>0</v>
      </c>
      <c r="EK2" s="61">
        <f>'SCL-90-R'!J100</f>
        <v>0</v>
      </c>
      <c r="EM2" s="30">
        <f>SUM(AZ2,BC2,BK2,BZ2,CM2,CO2,CU2,CV2,CY2,CZ2,DC2,DE2)</f>
        <v>0</v>
      </c>
      <c r="EN2" s="30">
        <f>IF(AZ2="",1)+IF(BC2="",1)+IF(BK2="",1)+IF(BZ2="",1)+IF(CM2="",1)+IF(CO2="",1)+IF(CU2="",1)+IF(CV2="",1)+IF(CY2="",1)+IF(CZ2="",1)+IF(DC2="",1)+IF(DE2="",1)</f>
        <v>0</v>
      </c>
      <c r="EO2" s="30">
        <f>EM2/(12-EN2)*12</f>
        <v>0</v>
      </c>
      <c r="EP2" s="105">
        <f>EO2/12</f>
        <v>0</v>
      </c>
      <c r="EQ2" s="39">
        <f>SUM(BB2,BH2,BI2,CA2,CK2,CR2,CS2,CX2,DB2,DL2)</f>
        <v>0</v>
      </c>
      <c r="ER2" s="39">
        <f>IF(BB2="",1)+IF(BH2="",1)+IF(BI2="",1)+IF(CA2="",1)+IF(CK2="",1)+IF(CR2="",1)+IF(CS2="",1)+IF(CX2="",1)+IF(DB2="",1)+IF(DL2="",1)</f>
        <v>0</v>
      </c>
      <c r="ES2" s="39">
        <f>EQ2/(10-ER2)*10</f>
        <v>0</v>
      </c>
      <c r="ET2" s="56">
        <f>ES2/10</f>
        <v>0</v>
      </c>
      <c r="EU2" s="40">
        <f>SUM(BE2,BT2,CG2,CI2,CJ2,CN2,DH2,DP2,DT2)</f>
        <v>0</v>
      </c>
      <c r="EV2" s="40">
        <f>IF(BE2="",1)+IF(BT2="",1)+IF(CG2="",1)+IF(CI2="",1)+IF(CJ2="",1)+IF(CN2="",1)+IF(DH2="",1)+IF(DP2="",1)+IF(DT2="",1)</f>
        <v>0</v>
      </c>
      <c r="EW2" s="40">
        <f>EU2/(9-EV2)*9</f>
        <v>0</v>
      </c>
      <c r="EX2" s="57">
        <f>EW2/9</f>
        <v>0</v>
      </c>
      <c r="EY2" s="41">
        <f>SUM(BD2,BM2,BN2,BS2,BU2,BY2,CB2,CC2,CD2,CE2,DA2,DR2,DZ2)</f>
        <v>0</v>
      </c>
      <c r="EZ2" s="41">
        <f>IF(BD2="",1)+IF(BM2="",1)+IF(BN2="",1)+IF(BS2="",1)+IF(BU2="",1)+IF(BY2="",1)+IF(CB2="",1)+IF(CC2="",1)+IF(CD2="",1)+IF(CE2="",1)+IF(DA2="",1)+IF(DR2="",1)+IF(DZ2="",1)</f>
        <v>0</v>
      </c>
      <c r="FA2" s="41">
        <f>EY2/(13-EZ2)*13</f>
        <v>0</v>
      </c>
      <c r="FB2" s="58">
        <f>FA2/13</f>
        <v>0</v>
      </c>
      <c r="FC2" s="48">
        <f>SUM(BA2,BP2,BV2,CF2,CL2,DD2,DS2,DY2,EA2,EG2)</f>
        <v>0</v>
      </c>
      <c r="FD2" s="48">
        <f>IF(BA2="",1)+IF(BP2="",1)+IF(BV2="",1)+IF(CF2="",1)+IF(CL2="",1)+IF(DD2="",1)+IF(DS2="",1)+IF(DY2="",1)+IF(EA2="",1)+IF(EG2="",1)</f>
        <v>0</v>
      </c>
      <c r="FE2" s="48">
        <f>FC2/(10-FD2)*10</f>
        <v>0</v>
      </c>
      <c r="FF2" s="48">
        <f>FE2/10</f>
        <v>0</v>
      </c>
      <c r="FG2" s="42">
        <f>SUM(BJ2,BW2,DJ2,DN2,DU2,EB2)</f>
        <v>0</v>
      </c>
      <c r="FH2" s="42">
        <f>IF(BJ2="",1)+IF(BW2="",1)+IF(DJ2="",1)+IF(DN2="",1)+IF(DU2="",1)+IF(EB2="",1)</f>
        <v>0</v>
      </c>
      <c r="FI2" s="42">
        <f>FG2/(6-FH2)*6</f>
        <v>0</v>
      </c>
      <c r="FJ2" s="106">
        <f>FI2/6</f>
        <v>0</v>
      </c>
      <c r="FK2" s="43">
        <f>SUM(BL2,BX2,CT2,CW2,DQ2,DV2,EC2)</f>
        <v>0</v>
      </c>
      <c r="FL2" s="43">
        <f>IF(BL2="",1)+IF(BX2="",1)+IF(CT2="",1)+IF(CW2="",1)+IF(DQ2="",1)+IF(DV2="",1)+IF(EC2="",1)</f>
        <v>0</v>
      </c>
      <c r="FM2" s="43">
        <f>FK2/(7-FL2)*7</f>
        <v>0</v>
      </c>
      <c r="FN2" s="107">
        <f>FM2/7</f>
        <v>0</v>
      </c>
      <c r="FO2" s="31">
        <f>SUM(BG2,BQ2,CP2,DO2,DW2,ED2)</f>
        <v>0</v>
      </c>
      <c r="FP2" s="31">
        <f>IF(BG2="",1)+IF(BQ2="",1)+IF(CP2="",1)+IF(DO2="",1)+IF(DW2="",1)+IF(ED2="",1)</f>
        <v>0</v>
      </c>
      <c r="FQ2" s="31">
        <f>FO2/(6-FP2)*6</f>
        <v>0</v>
      </c>
      <c r="FR2" s="108">
        <f>FQ2/6</f>
        <v>0</v>
      </c>
      <c r="FS2" s="44">
        <f>SUM(BF2,BO2,CH2,DI2,DX2,EE2,EF2,EH2,EI2,EK2)</f>
        <v>0</v>
      </c>
      <c r="FT2" s="44">
        <f>IF(BF2="",1)+IF(BO2="",1)+IF(CH2="",1)+IF(DI2="",1)+IF(DX2="",1)+IF(EE2="",1)+IF(EF2="",1)+IF(EH2="",1)+IF(EI2="",1)+IF(EK2="",1)</f>
        <v>0</v>
      </c>
      <c r="FU2" s="44">
        <f>FS2/(10-FT2)*10</f>
        <v>0</v>
      </c>
      <c r="FV2" s="109">
        <f>FU2/10</f>
        <v>0</v>
      </c>
      <c r="FW2" s="119">
        <f>AVERAGE(AZ2:EK2)</f>
        <v>0</v>
      </c>
      <c r="FY2" s="54">
        <f>Salute!H3</f>
        <v>0</v>
      </c>
      <c r="FZ2" s="54">
        <f>Salute!H4</f>
        <v>0</v>
      </c>
      <c r="GA2" s="54">
        <f>Salute!H6</f>
        <v>0</v>
      </c>
      <c r="GB2" s="54">
        <f>Salute!H7</f>
        <v>0</v>
      </c>
      <c r="GC2" s="54">
        <f>Salute!H13</f>
        <v>0</v>
      </c>
      <c r="GD2" s="54">
        <f>Salute!H17</f>
        <v>0</v>
      </c>
      <c r="GE2" s="54">
        <f>Salute!H19</f>
        <v>0</v>
      </c>
      <c r="GF2" s="54">
        <f>Salute!H23</f>
        <v>0</v>
      </c>
      <c r="GG2" s="54">
        <f>Salute!H27</f>
        <v>0</v>
      </c>
      <c r="GH2" s="54">
        <f>Salute!H31</f>
        <v>0</v>
      </c>
      <c r="GI2" s="54">
        <f>Salute!H35</f>
        <v>0</v>
      </c>
      <c r="GJ2" s="54">
        <f>Salute!H36</f>
        <v>0</v>
      </c>
      <c r="GK2" s="54">
        <f>Salute!H46</f>
        <v>0</v>
      </c>
      <c r="GL2" s="54">
        <f>Salute!H47</f>
        <v>0</v>
      </c>
      <c r="GM2" s="54">
        <f>Salute!H48</f>
        <v>0</v>
      </c>
      <c r="GN2" s="54">
        <f>Salute!H49</f>
        <v>0</v>
      </c>
      <c r="GO2" s="54">
        <f>Salute!H50</f>
        <v>0</v>
      </c>
      <c r="GP2" s="54">
        <f>Salute!H51</f>
        <v>0</v>
      </c>
      <c r="GQ2" s="54">
        <f>Salute!H52</f>
        <v>0</v>
      </c>
      <c r="GR2" s="54">
        <f>Salute!H53</f>
        <v>0</v>
      </c>
    </row>
  </sheetData>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dimension ref="A1:K67"/>
  <sheetViews>
    <sheetView topLeftCell="A49" zoomScale="170" zoomScaleNormal="170" workbookViewId="0">
      <selection activeCell="C6" sqref="C6"/>
    </sheetView>
  </sheetViews>
  <sheetFormatPr defaultRowHeight="12.75"/>
  <sheetData>
    <row r="1" spans="1:11" ht="12.75" customHeight="1"/>
    <row r="2" spans="1:11" ht="12.75" customHeight="1">
      <c r="E2" s="62"/>
    </row>
    <row r="3" spans="1:11" ht="12.75" customHeight="1"/>
    <row r="4" spans="1:11" ht="12.75" customHeight="1"/>
    <row r="5" spans="1:11" s="63" customFormat="1" ht="12.75" customHeight="1">
      <c r="A5" s="170" t="s">
        <v>195</v>
      </c>
      <c r="B5" s="170"/>
      <c r="C5" s="170"/>
      <c r="D5" s="170"/>
      <c r="E5" s="170"/>
      <c r="F5" s="170"/>
      <c r="G5" s="170"/>
      <c r="H5" s="170"/>
      <c r="I5" s="170"/>
      <c r="J5" s="170"/>
    </row>
    <row r="6" spans="1:11" s="63" customFormat="1" ht="12.75" customHeight="1">
      <c r="A6" s="104"/>
      <c r="B6" s="104"/>
      <c r="C6" s="104"/>
      <c r="D6" s="104"/>
      <c r="E6" s="104"/>
      <c r="F6" s="104"/>
      <c r="G6" s="104"/>
      <c r="H6" s="104"/>
      <c r="I6" s="104"/>
      <c r="J6" s="104"/>
    </row>
    <row r="7" spans="1:11" ht="37.5" customHeight="1">
      <c r="A7" s="135" t="s">
        <v>402</v>
      </c>
      <c r="B7" s="135"/>
      <c r="C7" s="135"/>
      <c r="D7" s="135"/>
      <c r="E7" s="135"/>
      <c r="F7" s="135"/>
      <c r="G7" s="135"/>
      <c r="H7" s="135"/>
      <c r="I7" s="135"/>
      <c r="J7" s="135"/>
    </row>
    <row r="8" spans="1:11" ht="12.75" customHeight="1">
      <c r="A8" s="64"/>
      <c r="B8" s="64"/>
      <c r="C8" s="64"/>
      <c r="D8" s="64"/>
      <c r="E8" s="64"/>
      <c r="F8" s="64"/>
      <c r="G8" s="64"/>
      <c r="H8" s="64"/>
      <c r="I8" s="64"/>
    </row>
    <row r="9" spans="1:11" ht="12.75" customHeight="1">
      <c r="A9" s="65" t="s">
        <v>129</v>
      </c>
      <c r="B9" s="66"/>
      <c r="C9" s="66"/>
      <c r="D9" s="67" t="s">
        <v>387</v>
      </c>
      <c r="E9" s="103">
        <f>Dati!C2</f>
        <v>0</v>
      </c>
      <c r="G9" s="65" t="s">
        <v>388</v>
      </c>
    </row>
    <row r="10" spans="1:11" ht="12.75" customHeight="1">
      <c r="A10" s="86">
        <f>Dati!A2</f>
        <v>0</v>
      </c>
      <c r="C10" s="66"/>
      <c r="D10" s="67" t="s">
        <v>389</v>
      </c>
      <c r="E10" s="103" t="str">
        <f>IF(Dati!D2="m", "Uomo", "Donna")</f>
        <v>Donna</v>
      </c>
      <c r="G10" s="167">
        <f>Dati!B2</f>
        <v>0</v>
      </c>
      <c r="H10" s="167"/>
      <c r="I10" s="68"/>
    </row>
    <row r="11" spans="1:11" ht="12.75" customHeight="1">
      <c r="A11" s="67"/>
      <c r="B11" s="102"/>
      <c r="C11" s="66"/>
      <c r="D11" s="66"/>
      <c r="E11" s="66"/>
      <c r="F11" s="69"/>
      <c r="G11" s="69"/>
      <c r="H11" s="68"/>
      <c r="I11" s="68"/>
    </row>
    <row r="12" spans="1:11" ht="12.75" customHeight="1">
      <c r="A12" s="67"/>
      <c r="B12" s="66"/>
      <c r="C12" s="86" t="s">
        <v>390</v>
      </c>
      <c r="D12" s="66"/>
      <c r="E12" s="66"/>
      <c r="F12" s="87" t="s">
        <v>391</v>
      </c>
      <c r="G12" s="69"/>
      <c r="H12" s="68"/>
      <c r="I12" s="68"/>
    </row>
    <row r="13" spans="1:11" ht="12.75" customHeight="1">
      <c r="A13" s="67"/>
      <c r="B13" s="66"/>
      <c r="C13" s="70"/>
      <c r="D13" s="66"/>
      <c r="E13" s="66"/>
      <c r="F13" s="71"/>
      <c r="G13" s="69"/>
      <c r="H13" s="68"/>
      <c r="I13" s="68"/>
    </row>
    <row r="14" spans="1:11" ht="12.75" customHeight="1">
      <c r="A14" s="65" t="s">
        <v>21</v>
      </c>
      <c r="B14" s="72"/>
      <c r="C14" s="72"/>
      <c r="D14" s="72"/>
      <c r="E14" s="73" t="s">
        <v>392</v>
      </c>
      <c r="F14" s="168" t="s">
        <v>392</v>
      </c>
      <c r="G14" s="169"/>
      <c r="H14" s="74"/>
    </row>
    <row r="15" spans="1:11" ht="12.75" customHeight="1">
      <c r="A15" s="171" t="s">
        <v>393</v>
      </c>
      <c r="B15" s="171"/>
      <c r="C15" s="171"/>
      <c r="D15" s="172"/>
      <c r="E15" s="75" t="s">
        <v>394</v>
      </c>
      <c r="F15" s="173" t="s">
        <v>395</v>
      </c>
      <c r="G15" s="174"/>
      <c r="H15" s="76"/>
    </row>
    <row r="16" spans="1:11" ht="12.75" customHeight="1">
      <c r="A16" s="165" t="s">
        <v>396</v>
      </c>
      <c r="B16" s="165"/>
      <c r="C16" s="165"/>
      <c r="D16" s="166"/>
      <c r="E16" s="77">
        <f>Dati!AQ2</f>
        <v>0</v>
      </c>
      <c r="F16" s="96" t="s">
        <v>431</v>
      </c>
      <c r="G16" s="95">
        <v>20.6</v>
      </c>
      <c r="H16" s="78"/>
      <c r="I16" s="78"/>
      <c r="K16" s="79"/>
    </row>
    <row r="17" spans="1:11" ht="12.75" customHeight="1">
      <c r="A17" s="165" t="s">
        <v>397</v>
      </c>
      <c r="B17" s="165"/>
      <c r="C17" s="165"/>
      <c r="D17" s="166"/>
      <c r="E17" s="77">
        <f>Dati!AT2</f>
        <v>0</v>
      </c>
      <c r="F17" s="97" t="s">
        <v>431</v>
      </c>
      <c r="G17" s="95">
        <v>17.899999999999999</v>
      </c>
      <c r="H17" s="80"/>
      <c r="I17" s="80"/>
      <c r="K17" s="79"/>
    </row>
    <row r="18" spans="1:11" ht="12.75" customHeight="1">
      <c r="A18" s="165" t="s">
        <v>398</v>
      </c>
      <c r="B18" s="165"/>
      <c r="C18" s="165"/>
      <c r="D18" s="166"/>
      <c r="E18" s="77">
        <f>Dati!AW2</f>
        <v>0</v>
      </c>
      <c r="F18" s="97" t="s">
        <v>431</v>
      </c>
      <c r="G18" s="95">
        <v>22</v>
      </c>
      <c r="H18" s="80"/>
      <c r="I18" s="80"/>
      <c r="K18" s="79"/>
    </row>
    <row r="19" spans="1:11" ht="12.75" customHeight="1">
      <c r="A19" s="178" t="s">
        <v>399</v>
      </c>
      <c r="B19" s="178"/>
      <c r="C19" s="178"/>
      <c r="D19" s="179"/>
      <c r="E19" s="81">
        <f>SUM(E16:E18)</f>
        <v>0</v>
      </c>
      <c r="F19" s="180" t="s">
        <v>400</v>
      </c>
      <c r="G19" s="181"/>
      <c r="H19" s="80"/>
      <c r="I19" s="80"/>
      <c r="K19" s="79"/>
    </row>
    <row r="20" spans="1:11" ht="12.75" customHeight="1">
      <c r="A20" s="82"/>
      <c r="B20" s="82"/>
      <c r="C20" s="82"/>
      <c r="D20" s="82"/>
      <c r="E20" s="83"/>
      <c r="F20" s="182" t="s">
        <v>401</v>
      </c>
      <c r="G20" s="183"/>
      <c r="H20" s="84"/>
      <c r="I20" s="84"/>
      <c r="K20" s="79"/>
    </row>
    <row r="21" spans="1:11" ht="12.75" customHeight="1">
      <c r="E21" s="85"/>
    </row>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spans="1:8" ht="12.75" customHeight="1"/>
    <row r="34" spans="1:8" ht="12.75" customHeight="1">
      <c r="B34" s="67"/>
    </row>
    <row r="35" spans="1:8" ht="12.75" customHeight="1">
      <c r="A35" s="67" t="s">
        <v>30</v>
      </c>
      <c r="B35" s="67"/>
      <c r="C35" s="72"/>
      <c r="D35" s="73" t="s">
        <v>405</v>
      </c>
      <c r="E35" s="175" t="s">
        <v>406</v>
      </c>
      <c r="F35" s="176"/>
      <c r="G35" s="176"/>
      <c r="H35" s="177"/>
    </row>
    <row r="36" spans="1:8" ht="12.75" customHeight="1">
      <c r="A36" s="67" t="s">
        <v>404</v>
      </c>
      <c r="B36" s="72"/>
      <c r="C36" s="72"/>
      <c r="D36" s="90" t="s">
        <v>394</v>
      </c>
      <c r="E36" s="88" t="s">
        <v>407</v>
      </c>
      <c r="F36" s="89" t="s">
        <v>422</v>
      </c>
      <c r="G36" s="88" t="s">
        <v>408</v>
      </c>
      <c r="H36" s="91" t="s">
        <v>409</v>
      </c>
    </row>
    <row r="37" spans="1:8" ht="12.75" customHeight="1">
      <c r="A37" s="98" t="s">
        <v>410</v>
      </c>
      <c r="B37" s="72"/>
      <c r="C37" s="72"/>
      <c r="D37" s="99">
        <f>Dati!EP2</f>
        <v>0</v>
      </c>
      <c r="E37" s="100" t="s">
        <v>411</v>
      </c>
      <c r="F37" s="100" t="s">
        <v>412</v>
      </c>
      <c r="G37" s="100" t="s">
        <v>413</v>
      </c>
      <c r="H37" s="100" t="s">
        <v>421</v>
      </c>
    </row>
    <row r="38" spans="1:8" ht="12.75" customHeight="1">
      <c r="A38" s="98" t="s">
        <v>414</v>
      </c>
      <c r="B38" s="72"/>
      <c r="C38" s="72"/>
      <c r="D38" s="99">
        <f>Dati!ET2</f>
        <v>0</v>
      </c>
      <c r="E38" s="100" t="s">
        <v>411</v>
      </c>
      <c r="F38" s="100" t="s">
        <v>412</v>
      </c>
      <c r="G38" s="100" t="s">
        <v>413</v>
      </c>
      <c r="H38" s="100" t="s">
        <v>421</v>
      </c>
    </row>
    <row r="39" spans="1:8" ht="12.75" customHeight="1">
      <c r="A39" s="98" t="s">
        <v>415</v>
      </c>
      <c r="B39" s="72"/>
      <c r="C39" s="72"/>
      <c r="D39" s="99">
        <f>Dati!EX2</f>
        <v>0</v>
      </c>
      <c r="E39" s="100" t="s">
        <v>411</v>
      </c>
      <c r="F39" s="100" t="s">
        <v>412</v>
      </c>
      <c r="G39" s="100" t="s">
        <v>413</v>
      </c>
      <c r="H39" s="100" t="s">
        <v>421</v>
      </c>
    </row>
    <row r="40" spans="1:8" ht="12.75" customHeight="1">
      <c r="A40" s="98" t="s">
        <v>416</v>
      </c>
      <c r="B40" s="72"/>
      <c r="C40" s="72"/>
      <c r="D40" s="99">
        <f>Dati!FB2</f>
        <v>0</v>
      </c>
      <c r="E40" s="100" t="s">
        <v>411</v>
      </c>
      <c r="F40" s="100" t="s">
        <v>412</v>
      </c>
      <c r="G40" s="100" t="s">
        <v>413</v>
      </c>
      <c r="H40" s="100" t="s">
        <v>421</v>
      </c>
    </row>
    <row r="41" spans="1:8" ht="12.75" customHeight="1">
      <c r="A41" s="98" t="s">
        <v>417</v>
      </c>
      <c r="B41" s="72"/>
      <c r="C41" s="72"/>
      <c r="D41" s="99">
        <f>Dati!FF2</f>
        <v>0</v>
      </c>
      <c r="E41" s="100" t="s">
        <v>411</v>
      </c>
      <c r="F41" s="100" t="s">
        <v>412</v>
      </c>
      <c r="G41" s="100" t="s">
        <v>413</v>
      </c>
      <c r="H41" s="100" t="s">
        <v>421</v>
      </c>
    </row>
    <row r="42" spans="1:8" ht="12.75" customHeight="1">
      <c r="A42" s="98" t="s">
        <v>423</v>
      </c>
      <c r="B42" s="72"/>
      <c r="C42" s="72"/>
      <c r="D42" s="99">
        <f>Dati!FJ2</f>
        <v>0</v>
      </c>
      <c r="E42" s="100" t="s">
        <v>411</v>
      </c>
      <c r="F42" s="100" t="s">
        <v>412</v>
      </c>
      <c r="G42" s="100" t="s">
        <v>413</v>
      </c>
      <c r="H42" s="100" t="s">
        <v>421</v>
      </c>
    </row>
    <row r="43" spans="1:8" ht="12.75" customHeight="1">
      <c r="A43" s="98" t="s">
        <v>418</v>
      </c>
      <c r="B43" s="72"/>
      <c r="C43" s="72"/>
      <c r="D43" s="99">
        <f>Dati!FN2</f>
        <v>0</v>
      </c>
      <c r="E43" s="100" t="s">
        <v>411</v>
      </c>
      <c r="F43" s="100" t="s">
        <v>412</v>
      </c>
      <c r="G43" s="100" t="s">
        <v>413</v>
      </c>
      <c r="H43" s="100" t="s">
        <v>421</v>
      </c>
    </row>
    <row r="44" spans="1:8" ht="12.75" customHeight="1">
      <c r="A44" s="98" t="s">
        <v>419</v>
      </c>
      <c r="B44" s="72"/>
      <c r="C44" s="72"/>
      <c r="D44" s="99">
        <f>Dati!FR2</f>
        <v>0</v>
      </c>
      <c r="E44" s="100" t="s">
        <v>411</v>
      </c>
      <c r="F44" s="100" t="s">
        <v>412</v>
      </c>
      <c r="G44" s="100" t="s">
        <v>413</v>
      </c>
      <c r="H44" s="100" t="s">
        <v>421</v>
      </c>
    </row>
    <row r="45" spans="1:8" ht="12.75" customHeight="1">
      <c r="A45" s="98" t="s">
        <v>420</v>
      </c>
      <c r="B45" s="72"/>
      <c r="C45" s="72"/>
      <c r="D45" s="99">
        <f>Dati!FV2</f>
        <v>0</v>
      </c>
      <c r="E45" s="100" t="s">
        <v>411</v>
      </c>
      <c r="F45" s="100" t="s">
        <v>412</v>
      </c>
      <c r="G45" s="100" t="s">
        <v>413</v>
      </c>
      <c r="H45" s="100" t="s">
        <v>421</v>
      </c>
    </row>
    <row r="46" spans="1:8" ht="12.75" customHeight="1">
      <c r="A46" s="98" t="s">
        <v>448</v>
      </c>
      <c r="B46" s="72"/>
      <c r="C46" s="72"/>
      <c r="D46" s="99">
        <f>Dati!FW2</f>
        <v>0</v>
      </c>
      <c r="E46" s="100" t="s">
        <v>449</v>
      </c>
      <c r="F46" s="100" t="s">
        <v>450</v>
      </c>
      <c r="G46" s="100" t="s">
        <v>451</v>
      </c>
      <c r="H46" s="100" t="s">
        <v>452</v>
      </c>
    </row>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13">
    <mergeCell ref="E35:H35"/>
    <mergeCell ref="A18:D18"/>
    <mergeCell ref="A19:D19"/>
    <mergeCell ref="F19:G19"/>
    <mergeCell ref="F20:G20"/>
    <mergeCell ref="A17:D17"/>
    <mergeCell ref="G10:H10"/>
    <mergeCell ref="F14:G14"/>
    <mergeCell ref="A7:J7"/>
    <mergeCell ref="A5:J5"/>
    <mergeCell ref="A15:D15"/>
    <mergeCell ref="F15:G15"/>
    <mergeCell ref="A16:D16"/>
  </mergeCells>
  <pageMargins left="0.39370078740157483" right="0.39370078740157483" top="0.39370078740157483" bottom="0.39370078740157483" header="0.31496062992125984" footer="0.31496062992125984"/>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dimension ref="A1:J54"/>
  <sheetViews>
    <sheetView tabSelected="1" zoomScale="70" zoomScaleNormal="70" workbookViewId="0">
      <selection activeCell="I31" sqref="I31"/>
    </sheetView>
  </sheetViews>
  <sheetFormatPr defaultRowHeight="12.75"/>
  <cols>
    <col min="1" max="1" width="9.140625" customWidth="1"/>
  </cols>
  <sheetData>
    <row r="1" spans="1:10" ht="18.75">
      <c r="A1" s="184" t="s">
        <v>438</v>
      </c>
      <c r="B1" s="184"/>
      <c r="C1" s="184"/>
      <c r="D1" s="184"/>
      <c r="E1" s="184"/>
      <c r="F1" s="184"/>
      <c r="G1" s="184"/>
      <c r="H1" s="184"/>
      <c r="I1" s="184"/>
      <c r="J1" s="184"/>
    </row>
    <row r="2" spans="1:10" ht="15.75">
      <c r="A2" s="185" t="s">
        <v>443</v>
      </c>
      <c r="B2" s="186"/>
      <c r="C2" s="186"/>
      <c r="D2" s="186"/>
      <c r="E2" s="186"/>
      <c r="F2" s="186"/>
      <c r="G2" s="186"/>
      <c r="H2" s="186"/>
      <c r="I2" s="186"/>
      <c r="J2" s="186"/>
    </row>
    <row r="3" spans="1:10" ht="15.75">
      <c r="A3" s="116"/>
      <c r="B3" s="117"/>
      <c r="C3" s="117"/>
      <c r="D3" s="117"/>
      <c r="E3" s="117"/>
      <c r="F3" s="117"/>
      <c r="G3" s="117"/>
      <c r="H3" s="117"/>
      <c r="I3" s="117"/>
      <c r="J3" s="117"/>
    </row>
    <row r="4" spans="1:10" ht="18.75">
      <c r="A4" s="64"/>
      <c r="B4" s="64"/>
      <c r="C4" s="64"/>
      <c r="D4" s="64"/>
      <c r="E4" s="64"/>
      <c r="F4" s="64"/>
      <c r="G4" s="64"/>
      <c r="H4" s="64"/>
      <c r="I4" s="64"/>
      <c r="J4" s="64"/>
    </row>
    <row r="5" spans="1:10" ht="15">
      <c r="A5" s="65" t="s">
        <v>129</v>
      </c>
      <c r="B5" s="66"/>
      <c r="C5" s="66"/>
      <c r="D5" s="67" t="s">
        <v>387</v>
      </c>
      <c r="E5" s="103">
        <f>Dati!C2</f>
        <v>0</v>
      </c>
      <c r="G5" s="65" t="s">
        <v>388</v>
      </c>
    </row>
    <row r="6" spans="1:10" ht="15">
      <c r="A6" s="86">
        <f>Dati!A2</f>
        <v>0</v>
      </c>
      <c r="C6" s="66"/>
      <c r="D6" s="67" t="s">
        <v>389</v>
      </c>
      <c r="E6" s="103" t="str">
        <f>IF(Dati!D2="m", "Uomo", "Donna")</f>
        <v>Donna</v>
      </c>
      <c r="G6" s="167">
        <f>Dati!B2</f>
        <v>0</v>
      </c>
      <c r="H6" s="167"/>
      <c r="I6" s="68"/>
    </row>
    <row r="7" spans="1:10" ht="15">
      <c r="A7" s="86"/>
      <c r="C7" s="66"/>
      <c r="D7" s="67"/>
      <c r="E7" s="103"/>
      <c r="G7" s="92"/>
      <c r="H7" s="92"/>
      <c r="I7" s="68"/>
    </row>
    <row r="9" spans="1:10" s="72" customFormat="1" ht="15">
      <c r="A9" s="65" t="s">
        <v>436</v>
      </c>
      <c r="E9" s="110"/>
      <c r="F9" s="65" t="s">
        <v>437</v>
      </c>
    </row>
    <row r="10" spans="1:10">
      <c r="A10" s="113"/>
      <c r="B10" s="114"/>
      <c r="C10" s="114"/>
      <c r="D10" s="114"/>
      <c r="E10" s="115"/>
      <c r="F10" s="113"/>
      <c r="G10" s="114"/>
      <c r="H10" s="114"/>
      <c r="I10" s="114"/>
      <c r="J10" s="114"/>
    </row>
    <row r="11" spans="1:10">
      <c r="A11" s="98" t="s">
        <v>444</v>
      </c>
      <c r="E11" s="111"/>
      <c r="F11" s="98" t="s">
        <v>444</v>
      </c>
    </row>
    <row r="12" spans="1:10">
      <c r="A12" s="98" t="s">
        <v>396</v>
      </c>
      <c r="E12" s="112" t="str">
        <f>IF(Dati!AQ2&gt;20.6, "1", "0")</f>
        <v>0</v>
      </c>
    </row>
    <row r="13" spans="1:10">
      <c r="A13" s="98" t="s">
        <v>397</v>
      </c>
      <c r="E13" s="112" t="str">
        <f>IF(Dati!AT2&gt;17.9, "1", "0")</f>
        <v>0</v>
      </c>
      <c r="F13" s="98" t="s">
        <v>399</v>
      </c>
      <c r="J13" s="54" t="str">
        <f>IF(Dati!AX2&gt;60, "1", "0")</f>
        <v>0</v>
      </c>
    </row>
    <row r="14" spans="1:10">
      <c r="A14" s="98" t="s">
        <v>432</v>
      </c>
      <c r="E14" s="112" t="str">
        <f>IF(Dati!AW2&gt;22, "1", "0")</f>
        <v>0</v>
      </c>
      <c r="F14" s="98"/>
      <c r="J14" s="54"/>
    </row>
    <row r="15" spans="1:10">
      <c r="A15" s="98"/>
      <c r="E15" s="112"/>
      <c r="F15" s="98"/>
      <c r="J15" s="54"/>
    </row>
    <row r="16" spans="1:10">
      <c r="A16" s="98" t="s">
        <v>445</v>
      </c>
      <c r="E16" s="112"/>
      <c r="F16" s="98" t="s">
        <v>445</v>
      </c>
      <c r="J16" s="54"/>
    </row>
    <row r="17" spans="1:10">
      <c r="A17" s="98" t="s">
        <v>410</v>
      </c>
      <c r="E17" s="112" t="str">
        <f>IF(Dati!EP2&gt;0.99, "1", "0")</f>
        <v>0</v>
      </c>
      <c r="F17" s="98" t="s">
        <v>410</v>
      </c>
      <c r="J17" s="54" t="str">
        <f>IF(Dati!EP2&gt;2.99, "1", "0")</f>
        <v>0</v>
      </c>
    </row>
    <row r="18" spans="1:10">
      <c r="A18" s="98" t="s">
        <v>414</v>
      </c>
      <c r="E18" s="112" t="str">
        <f>IF(Dati!ET2&gt;0.99, "1", "0")</f>
        <v>0</v>
      </c>
      <c r="F18" s="98" t="s">
        <v>414</v>
      </c>
      <c r="J18" s="54" t="str">
        <f>IF(Dati!ET2&gt;2.99, "1", "0")</f>
        <v>0</v>
      </c>
    </row>
    <row r="19" spans="1:10">
      <c r="A19" s="98" t="s">
        <v>415</v>
      </c>
      <c r="E19" s="112" t="str">
        <f>IF(Dati!EX2&gt;0.99, "1", "0")</f>
        <v>0</v>
      </c>
      <c r="F19" s="98" t="s">
        <v>415</v>
      </c>
      <c r="J19" s="54" t="str">
        <f>IF(Dati!EX2&gt;2.99, "1", "0")</f>
        <v>0</v>
      </c>
    </row>
    <row r="20" spans="1:10">
      <c r="A20" s="98" t="s">
        <v>416</v>
      </c>
      <c r="E20" s="112" t="str">
        <f>IF(Dati!FB2&gt;0.99, "1", "0")</f>
        <v>0</v>
      </c>
      <c r="F20" s="98" t="s">
        <v>416</v>
      </c>
      <c r="J20" s="54" t="str">
        <f>IF(Dati!FB2&gt;2.99, "1", "0")</f>
        <v>0</v>
      </c>
    </row>
    <row r="21" spans="1:10">
      <c r="A21" s="98" t="s">
        <v>417</v>
      </c>
      <c r="E21" s="112" t="str">
        <f>IF(Dati!FF2&gt;0.99, "1", "0")</f>
        <v>0</v>
      </c>
      <c r="F21" s="98" t="s">
        <v>417</v>
      </c>
      <c r="J21" s="54" t="str">
        <f>IF(Dati!FF2&gt;2.99, "1", "0")</f>
        <v>0</v>
      </c>
    </row>
    <row r="22" spans="1:10">
      <c r="A22" s="98" t="s">
        <v>423</v>
      </c>
      <c r="E22" s="112" t="str">
        <f>IF(Dati!FJ2&gt;0.99, "1", "0")</f>
        <v>0</v>
      </c>
      <c r="F22" s="98" t="s">
        <v>423</v>
      </c>
      <c r="J22" s="54" t="str">
        <f>IF(Dati!FJ2&gt;2.99, "1", "0")</f>
        <v>0</v>
      </c>
    </row>
    <row r="23" spans="1:10">
      <c r="A23" s="98" t="s">
        <v>418</v>
      </c>
      <c r="E23" s="112" t="str">
        <f>IF(Dati!FN2&gt;0.99, "1", "0")</f>
        <v>0</v>
      </c>
      <c r="F23" s="98" t="s">
        <v>418</v>
      </c>
      <c r="J23" s="54" t="str">
        <f>IF(Dati!EU8&gt;2.99, "1", "0")</f>
        <v>0</v>
      </c>
    </row>
    <row r="24" spans="1:10">
      <c r="A24" s="98" t="s">
        <v>419</v>
      </c>
      <c r="E24" s="112" t="str">
        <f>IF(Dati!FR2&gt;0.99, "1", "0")</f>
        <v>0</v>
      </c>
      <c r="F24" s="98" t="s">
        <v>419</v>
      </c>
      <c r="J24" s="54" t="str">
        <f>IF(Dati!FX2&gt;2.99, "1", "0")</f>
        <v>0</v>
      </c>
    </row>
    <row r="25" spans="1:10">
      <c r="A25" s="98" t="s">
        <v>420</v>
      </c>
      <c r="E25" s="112" t="str">
        <f>IF(Dati!FV2&gt;0.99, "1", "0")</f>
        <v>0</v>
      </c>
      <c r="F25" s="98" t="s">
        <v>420</v>
      </c>
      <c r="J25" s="54" t="str">
        <f>IF(Dati!FV2&gt;2.99, "1", "0")</f>
        <v>0</v>
      </c>
    </row>
    <row r="26" spans="1:10">
      <c r="A26" s="98"/>
      <c r="E26" s="54"/>
      <c r="F26" s="98"/>
      <c r="J26" s="54"/>
    </row>
    <row r="27" spans="1:10">
      <c r="D27" s="98" t="s">
        <v>441</v>
      </c>
      <c r="E27" s="7" t="s">
        <v>439</v>
      </c>
      <c r="F27" s="7" t="s">
        <v>440</v>
      </c>
    </row>
    <row r="31" spans="1:10" ht="15">
      <c r="A31" s="65" t="s">
        <v>442</v>
      </c>
    </row>
    <row r="32" spans="1:10">
      <c r="A32" s="98" t="s">
        <v>433</v>
      </c>
      <c r="D32" s="54">
        <f>12-D33-D34</f>
        <v>12</v>
      </c>
      <c r="E32" s="12" t="s">
        <v>446</v>
      </c>
    </row>
    <row r="33" spans="1:5">
      <c r="A33" s="98" t="s">
        <v>435</v>
      </c>
      <c r="D33" s="54">
        <f>(E17+E18+E19+E20+E21+E22+E23+E24+E25)-(J17+J18+J19+J20+J21+J22+J23+J24+J25)+IF(J13="1", "0", E12+E13+E14)</f>
        <v>0</v>
      </c>
      <c r="E33" s="12" t="s">
        <v>446</v>
      </c>
    </row>
    <row r="34" spans="1:5">
      <c r="A34" s="98" t="s">
        <v>434</v>
      </c>
      <c r="D34" s="54">
        <f>J17+J18+J19+J20+J21+J22+J23+J24+J25+IF(J13="1", "3", "0")</f>
        <v>0</v>
      </c>
      <c r="E34" s="12" t="s">
        <v>446</v>
      </c>
    </row>
    <row r="35" spans="1:5">
      <c r="C35" s="54"/>
    </row>
    <row r="54" spans="1:1">
      <c r="A54" s="98"/>
    </row>
  </sheetData>
  <mergeCells count="3">
    <mergeCell ref="A1:J1"/>
    <mergeCell ref="G6:H6"/>
    <mergeCell ref="A2:J2"/>
  </mergeCells>
  <pageMargins left="0.39370078740157483" right="0.39370078740157483"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Anamnesi</vt:lpstr>
      <vt:lpstr>TAS-20</vt:lpstr>
      <vt:lpstr>SCL-90-R</vt:lpstr>
      <vt:lpstr>Salute</vt:lpstr>
      <vt:lpstr>Dati</vt:lpstr>
      <vt:lpstr>Profilo</vt:lpstr>
      <vt:lpstr>Indice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Alessandro Mingarelli</cp:lastModifiedBy>
  <cp:lastPrinted>2015-10-04T16:29:21Z</cp:lastPrinted>
  <dcterms:created xsi:type="dcterms:W3CDTF">1996-11-05T10:16:36Z</dcterms:created>
  <dcterms:modified xsi:type="dcterms:W3CDTF">2018-06-05T21:05:58Z</dcterms:modified>
</cp:coreProperties>
</file>